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albe\Downloads\"/>
    </mc:Choice>
  </mc:AlternateContent>
  <xr:revisionPtr revIDLastSave="0" documentId="13_ncr:1_{B384E35D-0A8D-4914-9B20-9E58C30D3D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alores x Dpto" sheetId="4" r:id="rId1"/>
    <sheet name="CITES-UT CREADOS" sheetId="6" r:id="rId2"/>
    <sheet name="CADENA FUNCIONAL" sheetId="2" state="hidden" r:id="rId3"/>
    <sheet name="Hoja2" sheetId="3" state="hidden" r:id="rId4"/>
    <sheet name="ITP" sheetId="5" r:id="rId5"/>
  </sheets>
  <definedNames>
    <definedName name="_xlnm._FilterDatabase" localSheetId="2" hidden="1">'CADENA FUNCIONAL'!$B$4:$W$38</definedName>
    <definedName name="_xlnm._FilterDatabase" localSheetId="1" hidden="1">'CITES-UT CREADOS'!$A$1:$I$38</definedName>
    <definedName name="_xlnm.Print_Area" localSheetId="2">'CADENA FUNCIONAL'!$B$3:$U$38</definedName>
    <definedName name="catalogo" localSheetId="2">#REF!</definedName>
    <definedName name="catalog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2" i="4" l="1"/>
  <c r="K35" i="4"/>
  <c r="L35" i="4"/>
  <c r="M35" i="4"/>
  <c r="L34" i="4"/>
  <c r="M34" i="4"/>
  <c r="K34" i="4"/>
  <c r="N88" i="4"/>
  <c r="I56" i="4"/>
  <c r="N22" i="4"/>
  <c r="J22" i="4"/>
  <c r="H32" i="4"/>
  <c r="K160" i="4" l="1"/>
  <c r="M161" i="4"/>
  <c r="L161" i="4"/>
  <c r="K161" i="4"/>
  <c r="H161" i="4"/>
  <c r="G161" i="4"/>
  <c r="G160" i="4"/>
  <c r="G165" i="4"/>
  <c r="P158" i="4"/>
  <c r="O158" i="4"/>
  <c r="N158" i="4"/>
  <c r="J158" i="4"/>
  <c r="I158" i="4"/>
  <c r="I161" i="4" s="1"/>
  <c r="P152" i="4"/>
  <c r="O152" i="4"/>
  <c r="N152" i="4"/>
  <c r="J152" i="4"/>
  <c r="I152" i="4"/>
  <c r="P146" i="4"/>
  <c r="O146" i="4"/>
  <c r="N146" i="4"/>
  <c r="J146" i="4"/>
  <c r="I146" i="4"/>
  <c r="P141" i="4"/>
  <c r="I141" i="4"/>
  <c r="P140" i="4"/>
  <c r="O140" i="4"/>
  <c r="N140" i="4"/>
  <c r="J140" i="4"/>
  <c r="I140" i="4"/>
  <c r="I135" i="4"/>
  <c r="P134" i="4"/>
  <c r="O134" i="4"/>
  <c r="N134" i="4"/>
  <c r="J134" i="4"/>
  <c r="I134" i="4"/>
  <c r="I128" i="4"/>
  <c r="P127" i="4"/>
  <c r="O127" i="4"/>
  <c r="N127" i="4"/>
  <c r="J127" i="4"/>
  <c r="I127" i="4"/>
  <c r="I121" i="4"/>
  <c r="P120" i="4"/>
  <c r="O120" i="4"/>
  <c r="N120" i="4"/>
  <c r="J120" i="4"/>
  <c r="I120" i="4"/>
  <c r="I114" i="4"/>
  <c r="P113" i="4"/>
  <c r="O113" i="4"/>
  <c r="N113" i="4"/>
  <c r="J113" i="4"/>
  <c r="I113" i="4"/>
  <c r="P107" i="4"/>
  <c r="O107" i="4"/>
  <c r="N107" i="4"/>
  <c r="N23" i="4"/>
  <c r="N101" i="4"/>
  <c r="J101" i="4"/>
  <c r="J107" i="4"/>
  <c r="I108" i="4"/>
  <c r="I107" i="4"/>
  <c r="I101" i="4"/>
  <c r="I100" i="4"/>
  <c r="P93" i="4"/>
  <c r="O93" i="4"/>
  <c r="N93" i="4"/>
  <c r="J93" i="4"/>
  <c r="I94" i="4"/>
  <c r="I93" i="4"/>
  <c r="J81" i="4"/>
  <c r="J88" i="4"/>
  <c r="P88" i="4"/>
  <c r="O88" i="4"/>
  <c r="I88" i="4"/>
  <c r="I87" i="4"/>
  <c r="P81" i="4"/>
  <c r="O81" i="4"/>
  <c r="N81" i="4"/>
  <c r="I81" i="4"/>
  <c r="P80" i="4"/>
  <c r="O80" i="4"/>
  <c r="N80" i="4"/>
  <c r="J80" i="4"/>
  <c r="I80" i="4"/>
  <c r="I75" i="4"/>
  <c r="P74" i="4"/>
  <c r="O74" i="4"/>
  <c r="N74" i="4"/>
  <c r="J74" i="4"/>
  <c r="I74" i="4"/>
  <c r="I69" i="4"/>
  <c r="P68" i="4"/>
  <c r="O68" i="4"/>
  <c r="N68" i="4"/>
  <c r="J68" i="4"/>
  <c r="I68" i="4"/>
  <c r="I63" i="4"/>
  <c r="P62" i="4"/>
  <c r="O62" i="4"/>
  <c r="N62" i="4"/>
  <c r="J62" i="4"/>
  <c r="I62" i="4"/>
  <c r="P55" i="4"/>
  <c r="O55" i="4"/>
  <c r="N55" i="4"/>
  <c r="J55" i="4"/>
  <c r="I55" i="4"/>
  <c r="P48" i="4"/>
  <c r="N48" i="4"/>
  <c r="O48" i="4"/>
  <c r="O22" i="4"/>
  <c r="J48" i="4"/>
  <c r="I49" i="4"/>
  <c r="I48" i="4"/>
  <c r="P22" i="4"/>
  <c r="L32" i="4"/>
  <c r="K32" i="4"/>
  <c r="P42" i="4"/>
  <c r="O42" i="4"/>
  <c r="J42" i="4"/>
  <c r="I42" i="4"/>
  <c r="I41" i="4"/>
  <c r="C5" i="5" l="1"/>
  <c r="D11" i="5" l="1"/>
  <c r="E11" i="5"/>
  <c r="F11" i="5"/>
  <c r="C11" i="5"/>
  <c r="D5" i="5"/>
  <c r="E5" i="5"/>
  <c r="F5" i="5"/>
  <c r="P31" i="4" l="1"/>
  <c r="O31" i="4"/>
  <c r="N31" i="4"/>
  <c r="J31" i="4"/>
  <c r="I31" i="4"/>
  <c r="N9" i="4"/>
  <c r="O9" i="4"/>
  <c r="P9" i="4"/>
  <c r="N10" i="4"/>
  <c r="O10" i="4"/>
  <c r="P10" i="4"/>
  <c r="N11" i="4"/>
  <c r="O11" i="4"/>
  <c r="P11" i="4"/>
  <c r="N12" i="4"/>
  <c r="O12" i="4"/>
  <c r="P12" i="4"/>
  <c r="N13" i="4"/>
  <c r="O13" i="4"/>
  <c r="P13" i="4"/>
  <c r="N14" i="4"/>
  <c r="O14" i="4"/>
  <c r="P14" i="4"/>
  <c r="N15" i="4"/>
  <c r="O15" i="4"/>
  <c r="P15" i="4"/>
  <c r="N16" i="4"/>
  <c r="O16" i="4"/>
  <c r="P16" i="4"/>
  <c r="N20" i="4"/>
  <c r="O20" i="4"/>
  <c r="P20" i="4"/>
  <c r="N21" i="4"/>
  <c r="O21" i="4"/>
  <c r="P21" i="4"/>
  <c r="O23" i="4"/>
  <c r="P23" i="4"/>
  <c r="N24" i="4"/>
  <c r="O24" i="4"/>
  <c r="P24" i="4"/>
  <c r="N25" i="4"/>
  <c r="O25" i="4"/>
  <c r="P25" i="4"/>
  <c r="O8" i="4"/>
  <c r="P8" i="4"/>
  <c r="N8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20" i="4"/>
  <c r="J20" i="4"/>
  <c r="I21" i="4"/>
  <c r="J21" i="4"/>
  <c r="I22" i="4"/>
  <c r="I23" i="4"/>
  <c r="J23" i="4"/>
  <c r="I24" i="4"/>
  <c r="J24" i="4"/>
  <c r="I25" i="4"/>
  <c r="J25" i="4"/>
  <c r="O7" i="4"/>
  <c r="P7" i="4"/>
  <c r="N7" i="4"/>
  <c r="J7" i="4"/>
  <c r="I7" i="4"/>
  <c r="I5" i="4"/>
  <c r="J5" i="4"/>
  <c r="J6" i="4" l="1"/>
  <c r="I6" i="4"/>
  <c r="D11" i="3" l="1"/>
  <c r="C11" i="3"/>
  <c r="E10" i="3"/>
  <c r="E9" i="3"/>
  <c r="E8" i="3"/>
  <c r="E7" i="3"/>
  <c r="E6" i="3"/>
  <c r="E5" i="3"/>
  <c r="E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CZARE</author>
  </authors>
  <commentList>
    <comment ref="H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Idea de inversion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Idea de inversión</t>
        </r>
      </text>
    </comment>
    <comment ref="H10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IDEA DE INVERSIÓN
</t>
        </r>
      </text>
    </comment>
    <comment ref="H1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PIP viable de ampliación</t>
        </r>
      </text>
    </comment>
    <comment ref="H1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IOARR DE optimización aprobada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IOARR aprobadas: Pesquero Callao/ IOARR gas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Idea de inversion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Idea de inversion (Biofloc)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IOARR aprobada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Idea de inversion (Mejoramiento genetico tilapia)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Idea de inversion (Crianza de camarón blanco)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IOARR aprobada</t>
        </r>
      </text>
    </comment>
  </commentList>
</comments>
</file>

<file path=xl/sharedStrings.xml><?xml version="1.0" encoding="utf-8"?>
<sst xmlns="http://schemas.openxmlformats.org/spreadsheetml/2006/main" count="1247" uniqueCount="288">
  <si>
    <t>ID_FUNCION</t>
  </si>
  <si>
    <t>FUNCION</t>
  </si>
  <si>
    <t>ID_DIV</t>
  </si>
  <si>
    <t>DIVISION FUNCIONAL</t>
  </si>
  <si>
    <t>ID_GRUP</t>
  </si>
  <si>
    <t>GRUPO FUNCIONAL</t>
  </si>
  <si>
    <t>Sector</t>
  </si>
  <si>
    <t>GN</t>
  </si>
  <si>
    <t>GR</t>
  </si>
  <si>
    <t>MP</t>
  </si>
  <si>
    <t>MD</t>
  </si>
  <si>
    <t>SERVICIO</t>
  </si>
  <si>
    <t>SI</t>
  </si>
  <si>
    <t>NO</t>
  </si>
  <si>
    <t>03</t>
  </si>
  <si>
    <t>PLANEAMIENTO, GESTIÓN Y RESERVA DE CONTINGENCIA</t>
  </si>
  <si>
    <t>PRODUCCION</t>
  </si>
  <si>
    <t>006</t>
  </si>
  <si>
    <t>GESTIÓN</t>
  </si>
  <si>
    <t>0007</t>
  </si>
  <si>
    <t>DIRECCIÓN Y SUPERVISIÓN SUPERIOR</t>
  </si>
  <si>
    <t>0009</t>
  </si>
  <si>
    <t>SOPORTE TECNOLÓGICO</t>
  </si>
  <si>
    <t>0010</t>
  </si>
  <si>
    <t>INFRAESTRUCTURA Y EQUIPAMIENTO</t>
  </si>
  <si>
    <t>009</t>
  </si>
  <si>
    <t>CIENCIA Y TECNOLOGÍA</t>
  </si>
  <si>
    <t>0016</t>
  </si>
  <si>
    <t>INVESTIGACIÓN APLICADA</t>
  </si>
  <si>
    <t>0017</t>
  </si>
  <si>
    <t>INNOVACIÓN TECNOLÓGICA</t>
  </si>
  <si>
    <t>0129</t>
  </si>
  <si>
    <t>TRANSFERENCIA DE CONOCIMIENTOS Y TECNOLOGÍAS</t>
  </si>
  <si>
    <t>07</t>
  </si>
  <si>
    <t>TRABAJO</t>
  </si>
  <si>
    <t>020</t>
  </si>
  <si>
    <t>0042</t>
  </si>
  <si>
    <t>PROMOCIÓN LABORAL</t>
  </si>
  <si>
    <t>08</t>
  </si>
  <si>
    <t>COMERCIO</t>
  </si>
  <si>
    <t>021</t>
  </si>
  <si>
    <t>0043</t>
  </si>
  <si>
    <t>PROMOCIÓN DEL COMERCIO INTERNO</t>
  </si>
  <si>
    <t>11</t>
  </si>
  <si>
    <t>PESCA</t>
  </si>
  <si>
    <t>026</t>
  </si>
  <si>
    <t>0052</t>
  </si>
  <si>
    <t>REGULACIÓN Y ADMINISTRACIÓN DEL RECURSO ICTIOLÓGICO</t>
  </si>
  <si>
    <t>0053</t>
  </si>
  <si>
    <t>INFRAESTRUCTURA PESQUERA</t>
  </si>
  <si>
    <t>ID_SERV</t>
  </si>
  <si>
    <t>EMPRESAS</t>
  </si>
  <si>
    <t>COMPETENCIAS POR NIVEL DE GOBIERNO O EMPRESAS FONAFE/ESSALUD</t>
  </si>
  <si>
    <t>UNIDADES DE MEDIDA DEL SERVICIO</t>
  </si>
  <si>
    <t>TIPOLOGIA</t>
  </si>
  <si>
    <t>INDICADOR BRECHA DE CALIDAD/CANTIDAD</t>
  </si>
  <si>
    <t/>
  </si>
  <si>
    <t>SERVICIO DE HABITABILIDAD INSTITUCIONAL</t>
  </si>
  <si>
    <t>PORCENTAJE DE UNIDADES ORGÁNICAS DE LA ENTIDAD CON INADECUADO ÍNDICE DE OCUPACIÓN</t>
  </si>
  <si>
    <t xml:space="preserve">SERVICIOS DE INNOVACIÓN PRODUCTIVA Y TRANSFERENCIA TECNOLÓGICA 
</t>
  </si>
  <si>
    <t>SERVICIO DE VIGILANCIA, CONTROL SANITARIO Y DE INOCUIDAD PARA PRODUCTOS DE LA PESCA, ACUICULTURA Y PIENSOS</t>
  </si>
  <si>
    <t xml:space="preserve">SERVICIO DE PROMOCIÓN DEL CONSUMO DE PRODUCTOS HIDROBIOLÓGICOS                                                      </t>
  </si>
  <si>
    <t>SERVICIOS DE APOYO A LA TRANSFERENCIA TECNOLÓGICA EN ACUICULTURA</t>
  </si>
  <si>
    <t>M2 /FUNCIONARIO</t>
  </si>
  <si>
    <t>ENTIDAD</t>
  </si>
  <si>
    <t>LABORATORIO</t>
  </si>
  <si>
    <t>EMBARCACIONES</t>
  </si>
  <si>
    <t>CENTRO DE INNOVACIÓN</t>
  </si>
  <si>
    <t>PROMOCIONES</t>
  </si>
  <si>
    <t>PRODUCTOR ACUÍCOLA</t>
  </si>
  <si>
    <t>MERCADO</t>
  </si>
  <si>
    <t>UNIDAD DE ABASTECIMIENTO</t>
  </si>
  <si>
    <t>CENTRO DE ENTRENAMIENTO PESQUERO</t>
  </si>
  <si>
    <t>DESEMBARCADERO</t>
  </si>
  <si>
    <t>CENTRO ACUÍCOLA</t>
  </si>
  <si>
    <t>SEDES INSTITUCIONALES</t>
  </si>
  <si>
    <t>DESARROLLO INSTITUCIONAL</t>
  </si>
  <si>
    <t>EMBARCACIONES CIENTÍFICAS</t>
  </si>
  <si>
    <t>MERCADO DE ABASTOS MINORISTA</t>
  </si>
  <si>
    <t>LABORATORIO PARA EL IMPULSO DEL DESARROLLO PRODUCTIVO</t>
  </si>
  <si>
    <t>DESEMBARCADERO PESQUERO ARTESANAL</t>
  </si>
  <si>
    <t>T/DÍA</t>
  </si>
  <si>
    <t>M2/FUNCIONARIO</t>
  </si>
  <si>
    <t>ID UM1</t>
  </si>
  <si>
    <t>UM1
Capacidad de Producción</t>
  </si>
  <si>
    <t>UM2
Dimensión Física</t>
  </si>
  <si>
    <t>UM INDICADOR
(UM1 o UM2)</t>
  </si>
  <si>
    <t>PROYECTOS DE INNOVACIÓN, DESARROLLO E INVESTIGACIÓN</t>
  </si>
  <si>
    <t xml:space="preserve">SERVICIOS BÁSICOS DE PESCA ARTESANAL
</t>
  </si>
  <si>
    <t>MUELLE</t>
  </si>
  <si>
    <t>MUELLE PESQUERO ARTESANAL</t>
  </si>
  <si>
    <t>SERVICIOS BÁSICOS DE PESCA ARTESANAL</t>
  </si>
  <si>
    <t>SERVICIOS INTERMEDIOS DE PESCA ARTESANAL</t>
  </si>
  <si>
    <t xml:space="preserve">SERVICIOS DE FORTALECIMIENTO DE CAPACIDADES PESQUERAS ARTESANALES  </t>
  </si>
  <si>
    <t>SERVICIO DE CUSTODIA DE PATRONES, MEDICION Y CALIBRACIÓN DE EQUIPOS</t>
  </si>
  <si>
    <t>LABORATORIOS DE METROLOGIA</t>
  </si>
  <si>
    <t>SERVICIO DE GENERACIÓN DE CONOCIMIENTOS PARA EL APROVECHAMIENTO RACIONAL DE LOS RECURSOS DEL MAR Y AGUAS CONTINENTALES</t>
  </si>
  <si>
    <t>PORCENTAJE DE SISTEMAS DE INFORMACIÓN QUE NO FUNCIONAN ADECUADAMENTE</t>
  </si>
  <si>
    <t>TECNOLOGÍAS DE INFORMACIÓN Y COMUNICACIÓN</t>
  </si>
  <si>
    <t>SISTEMAS DE INFORMACION</t>
  </si>
  <si>
    <t>SERVICIO MISIONAL PARA LA PRODUCCIÓN DE BIENES O SERVICIOS RELACIONADOS CON PROCESOS OPERATIVOS O MISIONALES</t>
  </si>
  <si>
    <t>PORCENTAJE DE SERVICIOS OPERATIVOS O MISIONALES INSTITUCIONALES CON CAPACIDAD OPERATIVA INADECUADA</t>
  </si>
  <si>
    <t>UNIDAD PRODUCTIVA</t>
  </si>
  <si>
    <t>PROYECTOS DE INNOVACIÓN</t>
  </si>
  <si>
    <t>PORCENTAJE DE MUELLES PESQUEROS ARTESANALES POR IMPLEMENTAR</t>
  </si>
  <si>
    <t>PORCENTAJE DE MUELLES PESQUEROS ARTESANALES QUE OPERAN EN CONDICIONES INADECUADAS</t>
  </si>
  <si>
    <t>PORCENTAJE DE DESEMBARCADEROS PESQUEROS ARTESANALES POR IMPLEMENTAR</t>
  </si>
  <si>
    <t>PORCENTAJE DE DESEMBARCADEROS PESQUEROS ARTESANALES QUE OPERAN EN CONDICIONES INADECUADAS</t>
  </si>
  <si>
    <t>PORCENTAJE DE UNIDADES DE ABASTECIMIENTO CON CAPACIDAD OPERATIVA INADECUADA</t>
  </si>
  <si>
    <t>PESCADOR ARTESANAL</t>
  </si>
  <si>
    <t>PORCENTAJE DE CENTROS DE ENTRENAMIENTO PESQUEROS QUE OPERAN EN CONDICIONES INADECUADAS</t>
  </si>
  <si>
    <t>PORCENTAJE DE CENTROS ACUÍCOLAS QUE OPERAN EN CONDICIONES INADECUADAS</t>
  </si>
  <si>
    <t>PORCENTAJE DE CENTROS ACUÍCOLAS POR IMPLEMENTAR</t>
  </si>
  <si>
    <t>CENTROS DE INVESTIGACIÓN CIENTÍFICA</t>
  </si>
  <si>
    <t>PORCENTAJE DE CENTROS DE INVESTIGACIÓN CIENTÍFICA QUE OPERAN EN CONDICIONES INADECUADAS</t>
  </si>
  <si>
    <t>PORCENTAJE DE EMBARCACIONES QUE OPERAN EN CONDICIONES INADECUADAS</t>
  </si>
  <si>
    <t>CENTROS DE INNOVACIÓN PRODUCTIVA Y TRANSFERENCIA TECNOLÓGICA</t>
  </si>
  <si>
    <t>PORCENTAJE DE CENTROS DE INNOVACIÓN PRODUCTIVA Y TRANSFERENCIA TECNOLÓGICA QUE OPERAN EN CONDICIONES INADECUADAS</t>
  </si>
  <si>
    <t>PORCENTAJE DE CENTROS DE INNOVACION PRODUCTIVA Y TRANSFERENCIA TECNOLOGICA POR IMPLEMENTAR</t>
  </si>
  <si>
    <t>SERVICIO DE ACCESIBILIDAD A LA ADQUISICIÓN DE PRODUCTOS DE PRIMERA NECESIDAD</t>
  </si>
  <si>
    <t>PERSONAS</t>
  </si>
  <si>
    <t>PORCENTAJE DE MERCADOS DE ABASTO MINORISTAS QUE OPERAN EN CONDICIONES INADECUADAS</t>
  </si>
  <si>
    <t>BENEFICIARIOS</t>
  </si>
  <si>
    <t>SERVICIOS DE INFORMACIÓN</t>
  </si>
  <si>
    <t>EQUIPAMIENTO</t>
  </si>
  <si>
    <t>PORCENTAJE DE MAGNITUDES NO ATENDIDAS CON LABORATORIOS</t>
  </si>
  <si>
    <t xml:space="preserve">PORCENTAJE DE UNIDADES PRODUCTIVAS QUE NO RECIBEN SERVICIOS DE INNOVACION Y TRANSFERENCIA TECNOLOGICA </t>
  </si>
  <si>
    <t>INDUSTRIA</t>
  </si>
  <si>
    <t>031</t>
  </si>
  <si>
    <t>PROMOCION DE LA INDUSTRIA</t>
  </si>
  <si>
    <t>060</t>
  </si>
  <si>
    <t>PLIEGO</t>
  </si>
  <si>
    <t>TOTAL</t>
  </si>
  <si>
    <t>MINISTERIO DE LA PRODUCCION - PRODUCE</t>
  </si>
  <si>
    <t>FONDO NACIONAL DE DESARROLLO PESQUERO - FONDEPES</t>
  </si>
  <si>
    <t>INSTITUTO TECNOLOGICO DE LA PRODUCCION - ITP</t>
  </si>
  <si>
    <t>ORGANISMO NACIONAL DE SANIDAD PESQUERA-SANIPES</t>
  </si>
  <si>
    <t>INSTITUTO DEL MAR DEL PERU - IMARPE</t>
  </si>
  <si>
    <t>Indicador de Calidad</t>
  </si>
  <si>
    <t>Indicador de Cobertura</t>
  </si>
  <si>
    <t>PORCENTAJE DE LABORATORIOS DE CONTROL SANITARIO QUE FUNCIONAN EN CONDICIONES INADECUADAS</t>
  </si>
  <si>
    <t>PORCENTAJE DE  LABORATORIOS  DE CONTROL SANITARIO POR IMPLEMENTAR</t>
  </si>
  <si>
    <t xml:space="preserve">ESTUDIOS DE INVESTIGACIÓN CIENTÍFICA </t>
  </si>
  <si>
    <t>SERVICIOS</t>
  </si>
  <si>
    <t>CALIDAD</t>
  </si>
  <si>
    <t>COBERTURA</t>
  </si>
  <si>
    <t>TIPO DE INDICADOR</t>
  </si>
  <si>
    <t>SANIPES</t>
  </si>
  <si>
    <t>FONDEPES</t>
  </si>
  <si>
    <t>PRODUCE</t>
  </si>
  <si>
    <t>IMARPE</t>
  </si>
  <si>
    <t>ITP</t>
  </si>
  <si>
    <t>INACAL</t>
  </si>
  <si>
    <t>PRODUCE*</t>
  </si>
  <si>
    <t>INSTITUTO NACIONAL DE CALIDAD - INACAL</t>
  </si>
  <si>
    <t>* PRODUCE: cuenta con la UF DVMYPE-I y UF DVPA</t>
  </si>
  <si>
    <t>RELACION DE INDICADORES DE BRECHAS DEL SECTOR PRODUCCION</t>
  </si>
  <si>
    <t>INDICADOR</t>
  </si>
  <si>
    <t>UNIVERSO</t>
  </si>
  <si>
    <t>LINEA BASE</t>
  </si>
  <si>
    <t>UNIDADES</t>
  </si>
  <si>
    <t>PORCENTAJE</t>
  </si>
  <si>
    <t>REDUCCION DE LA BRECHA</t>
  </si>
  <si>
    <t>PROGRAMACION</t>
  </si>
  <si>
    <t>BRECHA</t>
  </si>
  <si>
    <t>AÑO 2019</t>
  </si>
  <si>
    <t xml:space="preserve">SERVICIOS DE INNOVACIÓN PRODUCTIVA Y TRANSFERENCIA TECNOLÓGICA </t>
  </si>
  <si>
    <t>PORCENTAJE DE LABORATORIOS QUE OPERAN EN CONDICIONES NO ADECUADAS</t>
  </si>
  <si>
    <t>INDICADORES DE BRECHAS QUE NO TIENEN VALORES NUMERICOS</t>
  </si>
  <si>
    <t>VALORES NUMERICOS DEl INDICADOR DE BRECHAS DE COMPETENCIA DE GOBIERNO REGIONAL Y LOCAL</t>
  </si>
  <si>
    <t>PRODUCE/GR/GL</t>
  </si>
  <si>
    <t>VALORES NUMERICOS DE LOS INDICADORES DE BRECHAS DEL SECTOR PRODUCCIÓN - PMI 2021 - 2023</t>
  </si>
  <si>
    <t>Indicador</t>
  </si>
  <si>
    <t>Línea de base</t>
  </si>
  <si>
    <t>Programación</t>
  </si>
  <si>
    <t>% de CITE/UT por implementar</t>
  </si>
  <si>
    <t>CITE/UT implementadas</t>
  </si>
  <si>
    <t>Total CITE/UT</t>
  </si>
  <si>
    <t xml:space="preserve">% de CITE/UT públicos que operan inadecuadamente </t>
  </si>
  <si>
    <t xml:space="preserve">CITE/UT que operan adecuadamente </t>
  </si>
  <si>
    <t xml:space="preserve">Total CITE/UT  que operan adecuadamente </t>
  </si>
  <si>
    <t>PORCENTAJE DE CENTROS DE INNOVACIÓN PRODUCTIVA Y TRANSFERENCIA TECNOLÓGICA (CITE/UT)  QUE OPERAN EN CONDICIONES INADECUADAS</t>
  </si>
  <si>
    <t>PORCENTAJE DE CENTROS DE INNOVACION PRODUCTIVA (CITE/UT)  Y TRANSFERENCIA TECNOLOGICA POR IMPLEMENTAR</t>
  </si>
  <si>
    <t>UT</t>
  </si>
  <si>
    <t>Departamento</t>
  </si>
  <si>
    <t>Norma de creación</t>
  </si>
  <si>
    <t>Tipología</t>
  </si>
  <si>
    <t>CITE</t>
  </si>
  <si>
    <t>CITEcuero y calzado Lima</t>
  </si>
  <si>
    <t>Lima</t>
  </si>
  <si>
    <t>R. S. N° 063-1998 - ITINCI</t>
  </si>
  <si>
    <t>CITEagroindustrial Ica</t>
  </si>
  <si>
    <t>Ica</t>
  </si>
  <si>
    <t>R. S. N° 149-2000 - ITINCI</t>
  </si>
  <si>
    <t>CITEmadera Villa El Salvador</t>
  </si>
  <si>
    <t>R. S. N° 150-2000 - ITINCI</t>
  </si>
  <si>
    <t>CITEproductivo Madre de Dios</t>
  </si>
  <si>
    <t>Madre de Dios</t>
  </si>
  <si>
    <t>R. S. N° 006-2014 - PRODUCE</t>
  </si>
  <si>
    <t>CITEpesquero Callao</t>
  </si>
  <si>
    <t>R. S. N° 001-2015 - PRODUCE</t>
  </si>
  <si>
    <t>Denominación de CITE/UT públicos</t>
  </si>
  <si>
    <t xml:space="preserve">CITEagroindustrial VRAEM </t>
  </si>
  <si>
    <t>Cusco</t>
  </si>
  <si>
    <t>R. M. N° 406-2015 - PRODUCE</t>
  </si>
  <si>
    <t>CITEtextil camélidos Arequipa</t>
  </si>
  <si>
    <t>Arequipa</t>
  </si>
  <si>
    <t>R. M. N° 425-2015 - PRODUCE</t>
  </si>
  <si>
    <t>CITEpesquero Ilo</t>
  </si>
  <si>
    <t>Moquegua</t>
  </si>
  <si>
    <t>R. M. N° 039-2016 - PRODUCE</t>
  </si>
  <si>
    <t>CITE acuícola Ahuashiyacu</t>
  </si>
  <si>
    <t>R. M. N° 037-2016 - PRODUCE</t>
  </si>
  <si>
    <t>San Martin</t>
  </si>
  <si>
    <t>CITEagroindustrial Chavimochic</t>
  </si>
  <si>
    <t>La Libertad</t>
  </si>
  <si>
    <t>R. M. N° 038-2016 - PRODUCE</t>
  </si>
  <si>
    <t>CITEagroindustrial Majes</t>
  </si>
  <si>
    <t>R. M. N° 036-2016 - PRODUCE</t>
  </si>
  <si>
    <t>CITEagroindustrial Moquegua</t>
  </si>
  <si>
    <t>R. M. N° 035-2016 - PRODUCE</t>
  </si>
  <si>
    <t>CITEcuero y calzado Arequipa</t>
  </si>
  <si>
    <t>R. M. N° 040-2016 - PRODUCE</t>
  </si>
  <si>
    <t>CITEpesquero amazónico Pucallpa</t>
  </si>
  <si>
    <t>Ucayali</t>
  </si>
  <si>
    <t>R. M. N° 054-2016 - PRODUCE</t>
  </si>
  <si>
    <t>CITEpesquero amazónico Ahuashiyacu</t>
  </si>
  <si>
    <t>R. M. N° 051-2016 - PRODUCE</t>
  </si>
  <si>
    <t>CITEforestal Pucallpa</t>
  </si>
  <si>
    <t>R. M. N° 053-2016 - PRODUCE</t>
  </si>
  <si>
    <t>CITEagroindustrial Oxapampa</t>
  </si>
  <si>
    <t>R. M. N° 049-2016 - PRODUCE</t>
  </si>
  <si>
    <t>Pasco</t>
  </si>
  <si>
    <t>CITEcuero y calzado Trujillo</t>
  </si>
  <si>
    <t>R. M. N° 055-2016 - PRODUCE</t>
  </si>
  <si>
    <t>CITEtextil camélidos  Puno</t>
  </si>
  <si>
    <t>R. M. N° 052-2016 - PRODUCE</t>
  </si>
  <si>
    <t>Puno</t>
  </si>
  <si>
    <t>CITEagroindustrial Huallaga</t>
  </si>
  <si>
    <t>Huanuco</t>
  </si>
  <si>
    <t>R. M. N° 057-2016 - PRODUCE</t>
  </si>
  <si>
    <t>CITEforestal Maynas</t>
  </si>
  <si>
    <t>Loreto</t>
  </si>
  <si>
    <t>R. M.  N° 069-2016 - PRODUCE</t>
  </si>
  <si>
    <t>CITEproductivo Maynas</t>
  </si>
  <si>
    <t>R. M. N° 070-2016 - PRODUCE</t>
  </si>
  <si>
    <t>R. M. N° 147-2016 - PRODUCE</t>
  </si>
  <si>
    <t>Piura</t>
  </si>
  <si>
    <t>CITEpesquero Piura</t>
  </si>
  <si>
    <t>CITEminero ambiental</t>
  </si>
  <si>
    <t>R. M. N° 407-2015 - PRODUCE</t>
  </si>
  <si>
    <t>CITEtextil camélidos Cusco</t>
  </si>
  <si>
    <t>R. M. N° 050-2016 - PRODUCE</t>
  </si>
  <si>
    <t>CITEtextil camélidos  Huancavelica</t>
  </si>
  <si>
    <t>R. M. N° 056-2016 - PRODUCE</t>
  </si>
  <si>
    <t>Huancavelica</t>
  </si>
  <si>
    <t>CITE acuícola Puno</t>
  </si>
  <si>
    <t>R. M.  N° 068-2016 - PRODUCE</t>
  </si>
  <si>
    <t>UT Huaura</t>
  </si>
  <si>
    <t>UT Ambo</t>
  </si>
  <si>
    <t>Creado (SI/No)</t>
  </si>
  <si>
    <t>Inversiones para mejorar Calidad (SI/No)</t>
  </si>
  <si>
    <t>CITEagroindustrial Ocas</t>
  </si>
  <si>
    <t>No</t>
  </si>
  <si>
    <t>CITE Calzado Junín</t>
  </si>
  <si>
    <t>Junín</t>
  </si>
  <si>
    <t>CITE acuicola Piura</t>
  </si>
  <si>
    <t>Lambayeque</t>
  </si>
  <si>
    <t>UT agroindustrial Lambayeque</t>
  </si>
  <si>
    <t>CITE pesquero Chimbote</t>
  </si>
  <si>
    <t>Ancash</t>
  </si>
  <si>
    <t>UT agroindustrial Chanchamayo</t>
  </si>
  <si>
    <t>CITE madera Cajamarca</t>
  </si>
  <si>
    <t>Cajamarca</t>
  </si>
  <si>
    <t>R.E  Nº 81-2020-ITP/DE</t>
  </si>
  <si>
    <t>R.E  Nº 161-2016-ITP/DE</t>
  </si>
  <si>
    <t>R.E  Nº 59-2016-ITP/DE</t>
  </si>
  <si>
    <t>Año de creación</t>
  </si>
  <si>
    <t>N° Intervenciones</t>
  </si>
  <si>
    <t>Año de intervención</t>
  </si>
  <si>
    <t>AÑO 2021</t>
  </si>
  <si>
    <t>Año 0 (2021)</t>
  </si>
  <si>
    <t>Año 1 (2022)</t>
  </si>
  <si>
    <t>Año 2 (2023)</t>
  </si>
  <si>
    <t>Año 3 (2024)</t>
  </si>
  <si>
    <t>Húanuco</t>
  </si>
  <si>
    <t>San Martín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</si>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</sst>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68">
    <xf numFmtId="0" fontId="0" fillId="0" borderId="0" xfId="0"/>
    <xf numFmtId="1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0" fontId="1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2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10" fontId="13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9" fontId="9" fillId="0" borderId="6" xfId="2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9" fontId="9" fillId="0" borderId="9" xfId="2" applyFont="1" applyBorder="1" applyAlignment="1">
      <alignment horizontal="center" vertical="center"/>
    </xf>
    <xf numFmtId="10" fontId="1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9" fontId="9" fillId="0" borderId="11" xfId="2" applyFont="1" applyBorder="1" applyAlignment="1">
      <alignment horizontal="center" vertical="center"/>
    </xf>
    <xf numFmtId="9" fontId="9" fillId="0" borderId="12" xfId="2" applyFont="1" applyBorder="1" applyAlignment="1">
      <alignment horizontal="center" vertical="center"/>
    </xf>
    <xf numFmtId="9" fontId="9" fillId="0" borderId="7" xfId="2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9" fontId="9" fillId="0" borderId="4" xfId="2" applyFont="1" applyBorder="1" applyAlignment="1">
      <alignment horizontal="center" vertical="center"/>
    </xf>
    <xf numFmtId="9" fontId="9" fillId="0" borderId="21" xfId="2" applyFont="1" applyBorder="1" applyAlignment="1">
      <alignment horizontal="center" vertical="center"/>
    </xf>
    <xf numFmtId="0" fontId="6" fillId="0" borderId="0" xfId="0" applyFont="1"/>
    <xf numFmtId="0" fontId="15" fillId="0" borderId="0" xfId="0" applyFont="1"/>
    <xf numFmtId="9" fontId="15" fillId="0" borderId="6" xfId="0" applyNumberFormat="1" applyFont="1" applyBorder="1" applyAlignment="1">
      <alignment horizontal="center" vertical="center" wrapText="1"/>
    </xf>
    <xf numFmtId="9" fontId="15" fillId="0" borderId="7" xfId="0" applyNumberFormat="1" applyFont="1" applyBorder="1" applyAlignment="1">
      <alignment horizontal="center" vertical="center" wrapText="1"/>
    </xf>
    <xf numFmtId="0" fontId="16" fillId="6" borderId="27" xfId="0" applyFont="1" applyFill="1" applyBorder="1"/>
    <xf numFmtId="0" fontId="16" fillId="6" borderId="4" xfId="0" applyFont="1" applyFill="1" applyBorder="1"/>
    <xf numFmtId="0" fontId="16" fillId="6" borderId="21" xfId="0" applyFont="1" applyFill="1" applyBorder="1"/>
    <xf numFmtId="0" fontId="15" fillId="0" borderId="25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15" fillId="0" borderId="26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6" borderId="32" xfId="0" applyFont="1" applyFill="1" applyBorder="1"/>
    <xf numFmtId="0" fontId="16" fillId="6" borderId="33" xfId="0" applyFont="1" applyFill="1" applyBorder="1"/>
    <xf numFmtId="0" fontId="16" fillId="6" borderId="34" xfId="0" applyFont="1" applyFill="1" applyBorder="1"/>
    <xf numFmtId="0" fontId="16" fillId="6" borderId="35" xfId="0" applyFont="1" applyFill="1" applyBorder="1" applyAlignment="1">
      <alignment horizontal="center" vertical="center" wrapText="1"/>
    </xf>
    <xf numFmtId="0" fontId="16" fillId="6" borderId="36" xfId="0" applyFont="1" applyFill="1" applyBorder="1"/>
    <xf numFmtId="9" fontId="15" fillId="0" borderId="24" xfId="0" applyNumberFormat="1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9" fontId="15" fillId="0" borderId="3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7" xfId="0" applyBorder="1" applyAlignment="1">
      <alignment horizontal="center" vertical="center"/>
    </xf>
    <xf numFmtId="0" fontId="0" fillId="0" borderId="1" xfId="0" applyFill="1" applyBorder="1"/>
    <xf numFmtId="0" fontId="17" fillId="6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0" fillId="8" borderId="0" xfId="0" applyFill="1"/>
    <xf numFmtId="0" fontId="17" fillId="9" borderId="0" xfId="0" applyFont="1" applyFill="1" applyBorder="1" applyAlignment="1">
      <alignment horizontal="center" vertical="center" wrapText="1"/>
    </xf>
    <xf numFmtId="0" fontId="0" fillId="9" borderId="0" xfId="0" applyFill="1"/>
    <xf numFmtId="0" fontId="0" fillId="3" borderId="1" xfId="0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0" fontId="13" fillId="0" borderId="6" xfId="0" applyNumberFormat="1" applyFont="1" applyFill="1" applyBorder="1" applyAlignment="1">
      <alignment horizontal="justify" vertical="center" wrapText="1"/>
    </xf>
    <xf numFmtId="10" fontId="13" fillId="0" borderId="11" xfId="0" applyNumberFormat="1" applyFont="1" applyFill="1" applyBorder="1" applyAlignment="1">
      <alignment horizontal="justify" vertical="center" wrapText="1"/>
    </xf>
    <xf numFmtId="10" fontId="13" fillId="0" borderId="1" xfId="0" applyNumberFormat="1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wrapText="1"/>
    </xf>
    <xf numFmtId="0" fontId="22" fillId="8" borderId="1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Q165"/>
  <sheetViews>
    <sheetView showGridLines="0" tabSelected="1" zoomScale="85" zoomScaleNormal="85" workbookViewId="0">
      <pane ySplit="4" topLeftCell="A155" activePane="bottomLeft" state="frozen"/>
      <selection pane="bottomLeft" activeCell="F179" sqref="F179"/>
    </sheetView>
  </sheetViews>
  <sheetFormatPr baseColWidth="10" defaultColWidth="11.44140625" defaultRowHeight="10.199999999999999" x14ac:dyDescent="0.2"/>
  <cols>
    <col min="1" max="1" width="2.6640625" style="23" customWidth="1"/>
    <col min="2" max="2" width="7.33203125" style="23" customWidth="1"/>
    <col min="3" max="3" width="13.109375" style="23" customWidth="1"/>
    <col min="4" max="4" width="20.33203125" style="47" customWidth="1"/>
    <col min="5" max="5" width="26.33203125" style="23" customWidth="1"/>
    <col min="6" max="6" width="11.44140625" style="49"/>
    <col min="7" max="7" width="10.5546875" style="23" customWidth="1"/>
    <col min="8" max="8" width="11.6640625" style="23" customWidth="1"/>
    <col min="9" max="9" width="10.77734375" style="23" customWidth="1"/>
    <col min="10" max="10" width="13.6640625" style="23" customWidth="1"/>
    <col min="11" max="16" width="6.109375" style="23" customWidth="1"/>
    <col min="17" max="16384" width="11.44140625" style="23"/>
  </cols>
  <sheetData>
    <row r="1" spans="2:16" ht="13.8" x14ac:dyDescent="0.3">
      <c r="B1" s="147" t="s">
        <v>171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spans="2:16" ht="10.8" thickBot="1" x14ac:dyDescent="0.25"/>
    <row r="3" spans="2:16" hidden="1" x14ac:dyDescent="0.2">
      <c r="B3" s="50"/>
      <c r="C3" s="50"/>
      <c r="D3" s="50"/>
      <c r="E3" s="50"/>
      <c r="F3" s="50"/>
      <c r="G3" s="135" t="s">
        <v>165</v>
      </c>
      <c r="H3" s="136"/>
      <c r="I3" s="136" t="s">
        <v>164</v>
      </c>
      <c r="J3" s="136"/>
      <c r="K3" s="136" t="s">
        <v>163</v>
      </c>
      <c r="L3" s="136"/>
      <c r="M3" s="136"/>
      <c r="N3" s="136" t="s">
        <v>162</v>
      </c>
      <c r="O3" s="136"/>
      <c r="P3" s="137"/>
    </row>
    <row r="4" spans="2:16" ht="24" hidden="1" customHeight="1" thickBot="1" x14ac:dyDescent="0.25">
      <c r="B4" s="76" t="s">
        <v>131</v>
      </c>
      <c r="C4" s="76" t="s">
        <v>54</v>
      </c>
      <c r="D4" s="76" t="s">
        <v>11</v>
      </c>
      <c r="E4" s="76" t="s">
        <v>157</v>
      </c>
      <c r="F4" s="77" t="s">
        <v>146</v>
      </c>
      <c r="G4" s="78" t="s">
        <v>158</v>
      </c>
      <c r="H4" s="76" t="s">
        <v>159</v>
      </c>
      <c r="I4" s="76" t="s">
        <v>160</v>
      </c>
      <c r="J4" s="76" t="s">
        <v>161</v>
      </c>
      <c r="K4" s="76">
        <v>2020</v>
      </c>
      <c r="L4" s="76">
        <v>2021</v>
      </c>
      <c r="M4" s="76">
        <v>2022</v>
      </c>
      <c r="N4" s="76">
        <v>2020</v>
      </c>
      <c r="O4" s="76">
        <v>2021</v>
      </c>
      <c r="P4" s="79">
        <v>2022</v>
      </c>
    </row>
    <row r="5" spans="2:16" s="46" customFormat="1" ht="20.399999999999999" hidden="1" x14ac:dyDescent="0.3">
      <c r="B5" s="141" t="s">
        <v>148</v>
      </c>
      <c r="C5" s="145" t="s">
        <v>90</v>
      </c>
      <c r="D5" s="145" t="s">
        <v>91</v>
      </c>
      <c r="E5" s="54" t="s">
        <v>104</v>
      </c>
      <c r="F5" s="70" t="s">
        <v>145</v>
      </c>
      <c r="G5" s="73">
        <v>4</v>
      </c>
      <c r="H5" s="55">
        <v>0</v>
      </c>
      <c r="I5" s="55">
        <f>+G5-H5</f>
        <v>4</v>
      </c>
      <c r="J5" s="56">
        <f>+(1-(H5/G5))*100%</f>
        <v>1</v>
      </c>
      <c r="K5" s="55">
        <v>0</v>
      </c>
      <c r="L5" s="55">
        <v>0</v>
      </c>
      <c r="M5" s="55">
        <v>0</v>
      </c>
      <c r="N5" s="57">
        <v>1</v>
      </c>
      <c r="O5" s="57">
        <v>1</v>
      </c>
      <c r="P5" s="58">
        <v>1</v>
      </c>
    </row>
    <row r="6" spans="2:16" s="46" customFormat="1" ht="30.6" hidden="1" x14ac:dyDescent="0.3">
      <c r="B6" s="151"/>
      <c r="C6" s="140"/>
      <c r="D6" s="140"/>
      <c r="E6" s="45" t="s">
        <v>105</v>
      </c>
      <c r="F6" s="71" t="s">
        <v>144</v>
      </c>
      <c r="G6" s="74">
        <v>2</v>
      </c>
      <c r="H6" s="19">
        <v>0</v>
      </c>
      <c r="I6" s="19">
        <f>+G6-H6</f>
        <v>2</v>
      </c>
      <c r="J6" s="52">
        <f>+(1-(H6/G6))*100%</f>
        <v>1</v>
      </c>
      <c r="K6" s="19">
        <v>0</v>
      </c>
      <c r="L6" s="19">
        <v>0</v>
      </c>
      <c r="M6" s="19">
        <v>0</v>
      </c>
      <c r="N6" s="53">
        <v>1</v>
      </c>
      <c r="O6" s="53">
        <v>1</v>
      </c>
      <c r="P6" s="59">
        <v>1</v>
      </c>
    </row>
    <row r="7" spans="2:16" ht="30.6" hidden="1" x14ac:dyDescent="0.2">
      <c r="B7" s="151"/>
      <c r="C7" s="140" t="s">
        <v>80</v>
      </c>
      <c r="D7" s="140" t="s">
        <v>92</v>
      </c>
      <c r="E7" s="45" t="s">
        <v>106</v>
      </c>
      <c r="F7" s="71" t="s">
        <v>145</v>
      </c>
      <c r="G7" s="74">
        <v>11</v>
      </c>
      <c r="H7" s="19">
        <v>2</v>
      </c>
      <c r="I7" s="19">
        <f>+G7-H7</f>
        <v>9</v>
      </c>
      <c r="J7" s="52">
        <f>+(1-(H7/G7))*100%</f>
        <v>0.81818181818181812</v>
      </c>
      <c r="K7" s="19">
        <v>2</v>
      </c>
      <c r="L7" s="19">
        <v>2</v>
      </c>
      <c r="M7" s="19">
        <v>5</v>
      </c>
      <c r="N7" s="52">
        <f>+(1-(K7/$G$7))*100%</f>
        <v>0.81818181818181812</v>
      </c>
      <c r="O7" s="52">
        <f t="shared" ref="O7:P7" si="0">+(1-(L7/$G$7))*100%</f>
        <v>0.81818181818181812</v>
      </c>
      <c r="P7" s="60">
        <f t="shared" si="0"/>
        <v>0.54545454545454541</v>
      </c>
    </row>
    <row r="8" spans="2:16" ht="30.6" hidden="1" x14ac:dyDescent="0.2">
      <c r="B8" s="151"/>
      <c r="C8" s="140"/>
      <c r="D8" s="140"/>
      <c r="E8" s="45" t="s">
        <v>107</v>
      </c>
      <c r="F8" s="71" t="s">
        <v>144</v>
      </c>
      <c r="G8" s="74">
        <v>47</v>
      </c>
      <c r="H8" s="19">
        <v>15</v>
      </c>
      <c r="I8" s="19">
        <f t="shared" ref="I8:I25" si="1">+G8-H8</f>
        <v>32</v>
      </c>
      <c r="J8" s="52">
        <f t="shared" ref="J8:J25" si="2">+(1-(H8/G8))*100%</f>
        <v>0.68085106382978722</v>
      </c>
      <c r="K8" s="19">
        <v>15</v>
      </c>
      <c r="L8" s="19">
        <v>18</v>
      </c>
      <c r="M8" s="19">
        <v>21</v>
      </c>
      <c r="N8" s="52">
        <f>+(1-(K8/$G8))*100%</f>
        <v>0.68085106382978722</v>
      </c>
      <c r="O8" s="52">
        <f t="shared" ref="O8:P8" si="3">+(1-(L8/$G8))*100%</f>
        <v>0.61702127659574468</v>
      </c>
      <c r="P8" s="60">
        <f t="shared" si="3"/>
        <v>0.55319148936170215</v>
      </c>
    </row>
    <row r="9" spans="2:16" ht="40.799999999999997" hidden="1" x14ac:dyDescent="0.2">
      <c r="B9" s="151"/>
      <c r="C9" s="48" t="s">
        <v>72</v>
      </c>
      <c r="D9" s="48" t="s">
        <v>93</v>
      </c>
      <c r="E9" s="45" t="s">
        <v>110</v>
      </c>
      <c r="F9" s="71" t="s">
        <v>144</v>
      </c>
      <c r="G9" s="74">
        <v>3</v>
      </c>
      <c r="H9" s="19">
        <v>0</v>
      </c>
      <c r="I9" s="19">
        <f t="shared" si="1"/>
        <v>3</v>
      </c>
      <c r="J9" s="52">
        <f t="shared" si="2"/>
        <v>1</v>
      </c>
      <c r="K9" s="19">
        <v>0</v>
      </c>
      <c r="L9" s="19">
        <v>0</v>
      </c>
      <c r="M9" s="19">
        <v>0</v>
      </c>
      <c r="N9" s="52">
        <f t="shared" ref="N9:N25" si="4">+(1-(K9/$G9))*100%</f>
        <v>1</v>
      </c>
      <c r="O9" s="52">
        <f t="shared" ref="O9:O25" si="5">+(1-(L9/$G9))*100%</f>
        <v>1</v>
      </c>
      <c r="P9" s="60">
        <f t="shared" ref="P9:P25" si="6">+(1-(M9/$G9))*100%</f>
        <v>1</v>
      </c>
    </row>
    <row r="10" spans="2:16" ht="56.25" hidden="1" customHeight="1" x14ac:dyDescent="0.2">
      <c r="B10" s="151"/>
      <c r="C10" s="148" t="s">
        <v>74</v>
      </c>
      <c r="D10" s="148" t="s">
        <v>62</v>
      </c>
      <c r="E10" s="45" t="s">
        <v>111</v>
      </c>
      <c r="F10" s="71" t="s">
        <v>144</v>
      </c>
      <c r="G10" s="74">
        <v>4</v>
      </c>
      <c r="H10" s="19">
        <v>0</v>
      </c>
      <c r="I10" s="19">
        <f t="shared" si="1"/>
        <v>4</v>
      </c>
      <c r="J10" s="52">
        <f t="shared" si="2"/>
        <v>1</v>
      </c>
      <c r="K10" s="19">
        <v>0</v>
      </c>
      <c r="L10" s="19">
        <v>0</v>
      </c>
      <c r="M10" s="19">
        <v>0</v>
      </c>
      <c r="N10" s="52">
        <f t="shared" si="4"/>
        <v>1</v>
      </c>
      <c r="O10" s="52">
        <f t="shared" si="5"/>
        <v>1</v>
      </c>
      <c r="P10" s="60">
        <f t="shared" si="6"/>
        <v>1</v>
      </c>
    </row>
    <row r="11" spans="2:16" ht="21" hidden="1" thickBot="1" x14ac:dyDescent="0.25">
      <c r="B11" s="142"/>
      <c r="C11" s="149"/>
      <c r="D11" s="149"/>
      <c r="E11" s="61" t="s">
        <v>112</v>
      </c>
      <c r="F11" s="72" t="s">
        <v>145</v>
      </c>
      <c r="G11" s="75">
        <v>1</v>
      </c>
      <c r="H11" s="62">
        <v>0</v>
      </c>
      <c r="I11" s="62">
        <f t="shared" si="1"/>
        <v>1</v>
      </c>
      <c r="J11" s="63">
        <f t="shared" si="2"/>
        <v>1</v>
      </c>
      <c r="K11" s="62">
        <v>0</v>
      </c>
      <c r="L11" s="62">
        <v>0</v>
      </c>
      <c r="M11" s="62">
        <v>0</v>
      </c>
      <c r="N11" s="63">
        <f t="shared" si="4"/>
        <v>1</v>
      </c>
      <c r="O11" s="63">
        <f t="shared" si="5"/>
        <v>1</v>
      </c>
      <c r="P11" s="64">
        <f t="shared" si="6"/>
        <v>1</v>
      </c>
    </row>
    <row r="12" spans="2:16" ht="30.6" hidden="1" x14ac:dyDescent="0.2">
      <c r="B12" s="141" t="s">
        <v>147</v>
      </c>
      <c r="C12" s="145" t="s">
        <v>79</v>
      </c>
      <c r="D12" s="145" t="s">
        <v>60</v>
      </c>
      <c r="E12" s="54" t="s">
        <v>140</v>
      </c>
      <c r="F12" s="70" t="s">
        <v>144</v>
      </c>
      <c r="G12" s="73">
        <v>3</v>
      </c>
      <c r="H12" s="55">
        <v>0</v>
      </c>
      <c r="I12" s="55">
        <f t="shared" si="1"/>
        <v>3</v>
      </c>
      <c r="J12" s="56">
        <f t="shared" si="2"/>
        <v>1</v>
      </c>
      <c r="K12" s="55">
        <v>1</v>
      </c>
      <c r="L12" s="55">
        <v>2</v>
      </c>
      <c r="M12" s="55">
        <v>3</v>
      </c>
      <c r="N12" s="56">
        <f t="shared" si="4"/>
        <v>0.66666666666666674</v>
      </c>
      <c r="O12" s="56">
        <f t="shared" si="5"/>
        <v>0.33333333333333337</v>
      </c>
      <c r="P12" s="65">
        <f t="shared" si="6"/>
        <v>0</v>
      </c>
    </row>
    <row r="13" spans="2:16" ht="21" hidden="1" thickBot="1" x14ac:dyDescent="0.25">
      <c r="B13" s="142"/>
      <c r="C13" s="146"/>
      <c r="D13" s="146"/>
      <c r="E13" s="61" t="s">
        <v>141</v>
      </c>
      <c r="F13" s="72" t="s">
        <v>145</v>
      </c>
      <c r="G13" s="75">
        <v>8</v>
      </c>
      <c r="H13" s="62">
        <v>0</v>
      </c>
      <c r="I13" s="62">
        <f t="shared" si="1"/>
        <v>8</v>
      </c>
      <c r="J13" s="63">
        <f t="shared" si="2"/>
        <v>1</v>
      </c>
      <c r="K13" s="62">
        <v>1</v>
      </c>
      <c r="L13" s="62">
        <v>2</v>
      </c>
      <c r="M13" s="62">
        <v>3</v>
      </c>
      <c r="N13" s="63">
        <f t="shared" si="4"/>
        <v>0.875</v>
      </c>
      <c r="O13" s="63">
        <f t="shared" si="5"/>
        <v>0.75</v>
      </c>
      <c r="P13" s="64">
        <f t="shared" si="6"/>
        <v>0.625</v>
      </c>
    </row>
    <row r="14" spans="2:16" ht="30.6" hidden="1" x14ac:dyDescent="0.2">
      <c r="B14" s="141" t="s">
        <v>149</v>
      </c>
      <c r="C14" s="66" t="s">
        <v>71</v>
      </c>
      <c r="D14" s="66" t="s">
        <v>61</v>
      </c>
      <c r="E14" s="66" t="s">
        <v>108</v>
      </c>
      <c r="F14" s="70" t="s">
        <v>144</v>
      </c>
      <c r="G14" s="73">
        <v>4</v>
      </c>
      <c r="H14" s="55">
        <v>0</v>
      </c>
      <c r="I14" s="55">
        <f t="shared" si="1"/>
        <v>4</v>
      </c>
      <c r="J14" s="56">
        <f t="shared" si="2"/>
        <v>1</v>
      </c>
      <c r="K14" s="55">
        <v>1</v>
      </c>
      <c r="L14" s="55">
        <v>3</v>
      </c>
      <c r="M14" s="55">
        <v>4</v>
      </c>
      <c r="N14" s="56">
        <f t="shared" si="4"/>
        <v>0.75</v>
      </c>
      <c r="O14" s="56">
        <f t="shared" si="5"/>
        <v>0.25</v>
      </c>
      <c r="P14" s="65">
        <f t="shared" si="6"/>
        <v>0</v>
      </c>
    </row>
    <row r="15" spans="2:16" ht="51" hidden="1" x14ac:dyDescent="0.2">
      <c r="B15" s="151"/>
      <c r="C15" s="51" t="s">
        <v>76</v>
      </c>
      <c r="D15" s="51" t="s">
        <v>100</v>
      </c>
      <c r="E15" s="45" t="s">
        <v>101</v>
      </c>
      <c r="F15" s="71" t="s">
        <v>144</v>
      </c>
      <c r="G15" s="74">
        <v>7</v>
      </c>
      <c r="H15" s="19">
        <v>0</v>
      </c>
      <c r="I15" s="19">
        <f t="shared" si="1"/>
        <v>7</v>
      </c>
      <c r="J15" s="52">
        <f t="shared" si="2"/>
        <v>1</v>
      </c>
      <c r="K15" s="19">
        <v>0</v>
      </c>
      <c r="L15" s="19">
        <v>1</v>
      </c>
      <c r="M15" s="19">
        <v>2</v>
      </c>
      <c r="N15" s="52">
        <f t="shared" si="4"/>
        <v>1</v>
      </c>
      <c r="O15" s="52">
        <f t="shared" si="5"/>
        <v>0.85714285714285721</v>
      </c>
      <c r="P15" s="60">
        <f t="shared" si="6"/>
        <v>0.7142857142857143</v>
      </c>
    </row>
    <row r="16" spans="2:16" ht="31.2" hidden="1" thickBot="1" x14ac:dyDescent="0.25">
      <c r="B16" s="142"/>
      <c r="C16" s="67" t="s">
        <v>75</v>
      </c>
      <c r="D16" s="67" t="s">
        <v>57</v>
      </c>
      <c r="E16" s="67" t="s">
        <v>58</v>
      </c>
      <c r="F16" s="72" t="s">
        <v>144</v>
      </c>
      <c r="G16" s="75">
        <v>1</v>
      </c>
      <c r="H16" s="62">
        <v>0</v>
      </c>
      <c r="I16" s="62">
        <f t="shared" si="1"/>
        <v>1</v>
      </c>
      <c r="J16" s="63">
        <f t="shared" si="2"/>
        <v>1</v>
      </c>
      <c r="K16" s="62">
        <v>0</v>
      </c>
      <c r="L16" s="62">
        <v>0</v>
      </c>
      <c r="M16" s="62">
        <v>1</v>
      </c>
      <c r="N16" s="63">
        <f t="shared" si="4"/>
        <v>1</v>
      </c>
      <c r="O16" s="63">
        <f t="shared" si="5"/>
        <v>1</v>
      </c>
      <c r="P16" s="64">
        <f t="shared" si="6"/>
        <v>0</v>
      </c>
    </row>
    <row r="17" spans="2:16" ht="10.8" hidden="1" thickBot="1" x14ac:dyDescent="0.25">
      <c r="B17" s="80"/>
      <c r="C17" s="81"/>
      <c r="D17" s="81"/>
      <c r="E17" s="81"/>
      <c r="F17" s="82"/>
      <c r="G17" s="80"/>
      <c r="H17" s="83"/>
      <c r="I17" s="83"/>
      <c r="J17" s="84"/>
      <c r="K17" s="83"/>
      <c r="L17" s="83"/>
      <c r="M17" s="83"/>
      <c r="N17" s="84"/>
      <c r="O17" s="84"/>
      <c r="P17" s="85"/>
    </row>
    <row r="18" spans="2:16" ht="22.8" customHeight="1" x14ac:dyDescent="0.2">
      <c r="B18" s="50"/>
      <c r="C18" s="50"/>
      <c r="D18" s="50"/>
      <c r="E18" s="50"/>
      <c r="F18" s="50"/>
      <c r="G18" s="135" t="s">
        <v>280</v>
      </c>
      <c r="H18" s="136"/>
      <c r="I18" s="136" t="s">
        <v>164</v>
      </c>
      <c r="J18" s="136"/>
      <c r="K18" s="136" t="s">
        <v>163</v>
      </c>
      <c r="L18" s="136"/>
      <c r="M18" s="136"/>
      <c r="N18" s="136" t="s">
        <v>162</v>
      </c>
      <c r="O18" s="136"/>
      <c r="P18" s="137"/>
    </row>
    <row r="19" spans="2:16" ht="26.4" customHeight="1" thickBot="1" x14ac:dyDescent="0.25">
      <c r="B19" s="76" t="s">
        <v>131</v>
      </c>
      <c r="C19" s="76" t="s">
        <v>54</v>
      </c>
      <c r="D19" s="76" t="s">
        <v>11</v>
      </c>
      <c r="E19" s="76" t="s">
        <v>157</v>
      </c>
      <c r="F19" s="77" t="s">
        <v>146</v>
      </c>
      <c r="G19" s="78" t="s">
        <v>158</v>
      </c>
      <c r="H19" s="76" t="s">
        <v>159</v>
      </c>
      <c r="I19" s="76" t="s">
        <v>160</v>
      </c>
      <c r="J19" s="76" t="s">
        <v>161</v>
      </c>
      <c r="K19" s="76">
        <v>2022</v>
      </c>
      <c r="L19" s="76">
        <v>2023</v>
      </c>
      <c r="M19" s="76">
        <v>2024</v>
      </c>
      <c r="N19" s="76">
        <v>2022</v>
      </c>
      <c r="O19" s="76">
        <v>2023</v>
      </c>
      <c r="P19" s="79">
        <v>2024</v>
      </c>
    </row>
    <row r="20" spans="2:16" ht="51" hidden="1" x14ac:dyDescent="0.2">
      <c r="B20" s="141" t="s">
        <v>150</v>
      </c>
      <c r="C20" s="66" t="s">
        <v>113</v>
      </c>
      <c r="D20" s="66" t="s">
        <v>96</v>
      </c>
      <c r="E20" s="66" t="s">
        <v>114</v>
      </c>
      <c r="F20" s="70" t="s">
        <v>144</v>
      </c>
      <c r="G20" s="73">
        <v>11</v>
      </c>
      <c r="H20" s="55">
        <v>1</v>
      </c>
      <c r="I20" s="55">
        <f t="shared" si="1"/>
        <v>10</v>
      </c>
      <c r="J20" s="56">
        <f t="shared" si="2"/>
        <v>0.90909090909090906</v>
      </c>
      <c r="K20" s="55">
        <v>1</v>
      </c>
      <c r="L20" s="55">
        <v>3</v>
      </c>
      <c r="M20" s="55">
        <v>5</v>
      </c>
      <c r="N20" s="56">
        <f t="shared" si="4"/>
        <v>0.90909090909090906</v>
      </c>
      <c r="O20" s="56">
        <f t="shared" si="5"/>
        <v>0.72727272727272729</v>
      </c>
      <c r="P20" s="65">
        <f t="shared" si="6"/>
        <v>0.54545454545454541</v>
      </c>
    </row>
    <row r="21" spans="2:16" ht="51.6" hidden="1" thickBot="1" x14ac:dyDescent="0.25">
      <c r="B21" s="142"/>
      <c r="C21" s="67" t="s">
        <v>77</v>
      </c>
      <c r="D21" s="67" t="s">
        <v>96</v>
      </c>
      <c r="E21" s="67" t="s">
        <v>115</v>
      </c>
      <c r="F21" s="72" t="s">
        <v>144</v>
      </c>
      <c r="G21" s="75">
        <v>11</v>
      </c>
      <c r="H21" s="62">
        <v>0</v>
      </c>
      <c r="I21" s="62">
        <f t="shared" si="1"/>
        <v>11</v>
      </c>
      <c r="J21" s="63">
        <f t="shared" si="2"/>
        <v>1</v>
      </c>
      <c r="K21" s="62">
        <v>0</v>
      </c>
      <c r="L21" s="62">
        <v>0</v>
      </c>
      <c r="M21" s="62">
        <v>2</v>
      </c>
      <c r="N21" s="63">
        <f t="shared" si="4"/>
        <v>1</v>
      </c>
      <c r="O21" s="63">
        <f t="shared" si="5"/>
        <v>1</v>
      </c>
      <c r="P21" s="64">
        <f t="shared" si="6"/>
        <v>0.81818181818181812</v>
      </c>
    </row>
    <row r="22" spans="2:16" ht="51.6" customHeight="1" x14ac:dyDescent="0.2">
      <c r="B22" s="141" t="s">
        <v>151</v>
      </c>
      <c r="C22" s="145" t="s">
        <v>116</v>
      </c>
      <c r="D22" s="145" t="s">
        <v>166</v>
      </c>
      <c r="E22" s="54" t="s">
        <v>181</v>
      </c>
      <c r="F22" s="70" t="s">
        <v>144</v>
      </c>
      <c r="G22" s="73">
        <v>30</v>
      </c>
      <c r="H22" s="55">
        <v>18</v>
      </c>
      <c r="I22" s="55">
        <f t="shared" si="1"/>
        <v>12</v>
      </c>
      <c r="J22" s="56">
        <f>+(1-(H22/G22))*100%</f>
        <v>0.4</v>
      </c>
      <c r="K22" s="55">
        <v>22</v>
      </c>
      <c r="L22" s="55">
        <v>29</v>
      </c>
      <c r="M22" s="55">
        <v>30</v>
      </c>
      <c r="N22" s="56">
        <f>(1-(K22/$G22))*100%</f>
        <v>0.26666666666666672</v>
      </c>
      <c r="O22" s="56">
        <f>(1-(L22/$G22))*100%</f>
        <v>3.3333333333333326E-2</v>
      </c>
      <c r="P22" s="65">
        <f>(1-(M22/$G22))*100%</f>
        <v>0</v>
      </c>
    </row>
    <row r="23" spans="2:16" ht="52.8" customHeight="1" thickBot="1" x14ac:dyDescent="0.25">
      <c r="B23" s="142"/>
      <c r="C23" s="146"/>
      <c r="D23" s="146"/>
      <c r="E23" s="61" t="s">
        <v>182</v>
      </c>
      <c r="F23" s="72" t="s">
        <v>145</v>
      </c>
      <c r="G23" s="75">
        <v>6</v>
      </c>
      <c r="H23" s="62">
        <v>0</v>
      </c>
      <c r="I23" s="62">
        <f t="shared" si="1"/>
        <v>6</v>
      </c>
      <c r="J23" s="63">
        <f t="shared" si="2"/>
        <v>1</v>
      </c>
      <c r="K23" s="62">
        <v>4</v>
      </c>
      <c r="L23" s="62">
        <v>5</v>
      </c>
      <c r="M23" s="62">
        <v>6</v>
      </c>
      <c r="N23" s="63">
        <f>+(1-(K23/$G23))*100%</f>
        <v>0.33333333333333337</v>
      </c>
      <c r="O23" s="63">
        <f t="shared" si="5"/>
        <v>0.16666666666666663</v>
      </c>
      <c r="P23" s="64">
        <f t="shared" si="6"/>
        <v>0</v>
      </c>
    </row>
    <row r="24" spans="2:16" ht="67.5" hidden="1" customHeight="1" x14ac:dyDescent="0.2">
      <c r="B24" s="141" t="s">
        <v>152</v>
      </c>
      <c r="C24" s="150" t="s">
        <v>95</v>
      </c>
      <c r="D24" s="150" t="s">
        <v>94</v>
      </c>
      <c r="E24" s="68" t="s">
        <v>167</v>
      </c>
      <c r="F24" s="70" t="s">
        <v>144</v>
      </c>
      <c r="G24" s="73">
        <v>21</v>
      </c>
      <c r="H24" s="55">
        <v>12</v>
      </c>
      <c r="I24" s="55">
        <f t="shared" si="1"/>
        <v>9</v>
      </c>
      <c r="J24" s="56">
        <f t="shared" si="2"/>
        <v>0.4285714285714286</v>
      </c>
      <c r="K24" s="55">
        <v>15</v>
      </c>
      <c r="L24" s="55">
        <v>18</v>
      </c>
      <c r="M24" s="55">
        <v>21</v>
      </c>
      <c r="N24" s="56">
        <f t="shared" si="4"/>
        <v>0.2857142857142857</v>
      </c>
      <c r="O24" s="56">
        <f t="shared" si="5"/>
        <v>0.1428571428571429</v>
      </c>
      <c r="P24" s="65">
        <f t="shared" si="6"/>
        <v>0</v>
      </c>
    </row>
    <row r="25" spans="2:16" ht="21" hidden="1" thickBot="1" x14ac:dyDescent="0.25">
      <c r="B25" s="142"/>
      <c r="C25" s="149"/>
      <c r="D25" s="149"/>
      <c r="E25" s="69" t="s">
        <v>125</v>
      </c>
      <c r="F25" s="72" t="s">
        <v>145</v>
      </c>
      <c r="G25" s="75">
        <v>63</v>
      </c>
      <c r="H25" s="62">
        <v>10</v>
      </c>
      <c r="I25" s="62">
        <f t="shared" si="1"/>
        <v>53</v>
      </c>
      <c r="J25" s="63">
        <f t="shared" si="2"/>
        <v>0.84126984126984128</v>
      </c>
      <c r="K25" s="62">
        <v>15</v>
      </c>
      <c r="L25" s="62">
        <v>15</v>
      </c>
      <c r="M25" s="62">
        <v>16</v>
      </c>
      <c r="N25" s="63">
        <f t="shared" si="4"/>
        <v>0.76190476190476186</v>
      </c>
      <c r="O25" s="63">
        <f t="shared" si="5"/>
        <v>0.76190476190476186</v>
      </c>
      <c r="P25" s="64">
        <f t="shared" si="6"/>
        <v>0.74603174603174605</v>
      </c>
    </row>
    <row r="27" spans="2:16" ht="13.8" hidden="1" x14ac:dyDescent="0.3">
      <c r="B27" s="147" t="s">
        <v>169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  <row r="28" spans="2:16" ht="10.8" hidden="1" thickBot="1" x14ac:dyDescent="0.25"/>
    <row r="29" spans="2:16" hidden="1" x14ac:dyDescent="0.2">
      <c r="B29" s="50"/>
      <c r="C29" s="50"/>
      <c r="D29" s="50"/>
      <c r="E29" s="50"/>
      <c r="F29" s="50"/>
      <c r="G29" s="135" t="s">
        <v>165</v>
      </c>
      <c r="H29" s="136"/>
      <c r="I29" s="136" t="s">
        <v>164</v>
      </c>
      <c r="J29" s="136"/>
      <c r="K29" s="136" t="s">
        <v>163</v>
      </c>
      <c r="L29" s="136"/>
      <c r="M29" s="136"/>
      <c r="N29" s="136" t="s">
        <v>162</v>
      </c>
      <c r="O29" s="136"/>
      <c r="P29" s="137"/>
    </row>
    <row r="30" spans="2:16" ht="20.399999999999999" hidden="1" x14ac:dyDescent="0.2">
      <c r="B30" s="76" t="s">
        <v>131</v>
      </c>
      <c r="C30" s="76" t="s">
        <v>54</v>
      </c>
      <c r="D30" s="76" t="s">
        <v>11</v>
      </c>
      <c r="E30" s="76" t="s">
        <v>157</v>
      </c>
      <c r="F30" s="77" t="s">
        <v>146</v>
      </c>
      <c r="G30" s="78" t="s">
        <v>158</v>
      </c>
      <c r="H30" s="76" t="s">
        <v>159</v>
      </c>
      <c r="I30" s="76" t="s">
        <v>160</v>
      </c>
      <c r="J30" s="76" t="s">
        <v>161</v>
      </c>
      <c r="K30" s="76">
        <v>2020</v>
      </c>
      <c r="L30" s="76">
        <v>2021</v>
      </c>
      <c r="M30" s="76">
        <v>2022</v>
      </c>
      <c r="N30" s="76">
        <v>2020</v>
      </c>
      <c r="O30" s="76">
        <v>2021</v>
      </c>
      <c r="P30" s="79">
        <v>2022</v>
      </c>
    </row>
    <row r="31" spans="2:16" ht="30.6" hidden="1" x14ac:dyDescent="0.2">
      <c r="B31" s="51" t="s">
        <v>170</v>
      </c>
      <c r="C31" s="51" t="s">
        <v>78</v>
      </c>
      <c r="D31" s="51" t="s">
        <v>119</v>
      </c>
      <c r="E31" s="45" t="s">
        <v>121</v>
      </c>
      <c r="F31" s="19" t="s">
        <v>144</v>
      </c>
      <c r="G31" s="19">
        <v>2568</v>
      </c>
      <c r="H31" s="19">
        <v>1416</v>
      </c>
      <c r="I31" s="19">
        <f t="shared" ref="I31" si="7">+G31-H31</f>
        <v>1152</v>
      </c>
      <c r="J31" s="52">
        <f t="shared" ref="J31" si="8">+(1-(H31/G31))*100%</f>
        <v>0.44859813084112155</v>
      </c>
      <c r="K31" s="19">
        <v>1456</v>
      </c>
      <c r="L31" s="19">
        <v>1458</v>
      </c>
      <c r="M31" s="19">
        <v>1460</v>
      </c>
      <c r="N31" s="52">
        <f>+(1-(K31/$G31))*100%</f>
        <v>0.4330218068535826</v>
      </c>
      <c r="O31" s="52">
        <f t="shared" ref="O31" si="9">+(1-(L31/$G31))*100%</f>
        <v>0.43224299065420557</v>
      </c>
      <c r="P31" s="60">
        <f t="shared" ref="P31" si="10">+(1-(M31/$G31))*100%</f>
        <v>0.43146417445482865</v>
      </c>
    </row>
    <row r="32" spans="2:16" x14ac:dyDescent="0.2">
      <c r="H32" s="23">
        <f>H22/G22</f>
        <v>0.6</v>
      </c>
      <c r="K32" s="23">
        <f>K22/G22</f>
        <v>0.73333333333333328</v>
      </c>
      <c r="L32" s="23">
        <f>8/30</f>
        <v>0.26666666666666666</v>
      </c>
    </row>
    <row r="33" spans="2:16" ht="10.8" thickBot="1" x14ac:dyDescent="0.25">
      <c r="B33" s="86" t="s">
        <v>168</v>
      </c>
    </row>
    <row r="34" spans="2:16" ht="102" x14ac:dyDescent="0.2">
      <c r="C34" s="54" t="s">
        <v>181</v>
      </c>
      <c r="K34" s="49">
        <f>+K41+K48+K55+K62+K68+K74+K80+K87+K93+K100+K107+K113+K120+K127+K134+K140+K146+K152+K158</f>
        <v>22</v>
      </c>
      <c r="L34" s="49">
        <f t="shared" ref="L34:M35" si="11">+L41+L48+L55+L62+L68+L74+L80+L87+L93+L100+L107+L113+L120+L127+L134+L140+L146+L152+L158</f>
        <v>29</v>
      </c>
      <c r="M34" s="49">
        <f t="shared" si="11"/>
        <v>30</v>
      </c>
    </row>
    <row r="35" spans="2:16" ht="82.2" thickBot="1" x14ac:dyDescent="0.25">
      <c r="C35" s="61" t="s">
        <v>182</v>
      </c>
      <c r="K35" s="49">
        <f>+K42+K49+K56+K63+K69+K75+K81+K88+K94+K101+K108+K114+K121+K128+K135+K141+K147+K153+K159</f>
        <v>4</v>
      </c>
      <c r="L35" s="49">
        <f t="shared" si="11"/>
        <v>5</v>
      </c>
      <c r="M35" s="49">
        <f t="shared" si="11"/>
        <v>6</v>
      </c>
    </row>
    <row r="38" spans="2:16" ht="10.8" thickBot="1" x14ac:dyDescent="0.25">
      <c r="B38" s="86" t="s">
        <v>270</v>
      </c>
    </row>
    <row r="39" spans="2:16" ht="27.6" customHeight="1" x14ac:dyDescent="0.2">
      <c r="B39" s="50"/>
      <c r="C39" s="50"/>
      <c r="D39" s="50"/>
      <c r="E39" s="50"/>
      <c r="F39" s="50"/>
      <c r="G39" s="135" t="s">
        <v>280</v>
      </c>
      <c r="H39" s="136"/>
      <c r="I39" s="136" t="s">
        <v>164</v>
      </c>
      <c r="J39" s="136"/>
      <c r="K39" s="136" t="s">
        <v>163</v>
      </c>
      <c r="L39" s="136"/>
      <c r="M39" s="136"/>
      <c r="N39" s="136" t="s">
        <v>162</v>
      </c>
      <c r="O39" s="136"/>
      <c r="P39" s="137"/>
    </row>
    <row r="40" spans="2:16" ht="33" customHeight="1" thickBot="1" x14ac:dyDescent="0.25">
      <c r="B40" s="76" t="s">
        <v>131</v>
      </c>
      <c r="C40" s="76" t="s">
        <v>54</v>
      </c>
      <c r="D40" s="76" t="s">
        <v>11</v>
      </c>
      <c r="E40" s="76" t="s">
        <v>157</v>
      </c>
      <c r="F40" s="77" t="s">
        <v>146</v>
      </c>
      <c r="G40" s="78" t="s">
        <v>158</v>
      </c>
      <c r="H40" s="76" t="s">
        <v>159</v>
      </c>
      <c r="I40" s="76" t="s">
        <v>160</v>
      </c>
      <c r="J40" s="76" t="s">
        <v>161</v>
      </c>
      <c r="K40" s="76">
        <v>2022</v>
      </c>
      <c r="L40" s="76">
        <v>2023</v>
      </c>
      <c r="M40" s="76">
        <v>2024</v>
      </c>
      <c r="N40" s="76">
        <v>2022</v>
      </c>
      <c r="O40" s="76">
        <v>2023</v>
      </c>
      <c r="P40" s="79">
        <v>2024</v>
      </c>
    </row>
    <row r="41" spans="2:16" ht="40.799999999999997" x14ac:dyDescent="0.2">
      <c r="B41" s="141" t="s">
        <v>151</v>
      </c>
      <c r="C41" s="145" t="s">
        <v>116</v>
      </c>
      <c r="D41" s="145" t="s">
        <v>166</v>
      </c>
      <c r="E41" s="129" t="s">
        <v>181</v>
      </c>
      <c r="F41" s="70" t="s">
        <v>144</v>
      </c>
      <c r="G41" s="127">
        <v>0</v>
      </c>
      <c r="H41" s="55">
        <v>0</v>
      </c>
      <c r="I41" s="55">
        <f t="shared" ref="I41:I42" si="12">+G41-H41</f>
        <v>0</v>
      </c>
      <c r="J41" s="56">
        <v>0</v>
      </c>
      <c r="K41" s="55">
        <v>0</v>
      </c>
      <c r="L41" s="55">
        <v>0</v>
      </c>
      <c r="M41" s="55">
        <v>0</v>
      </c>
      <c r="N41" s="56">
        <v>0</v>
      </c>
      <c r="O41" s="56">
        <v>0</v>
      </c>
      <c r="P41" s="65">
        <v>0</v>
      </c>
    </row>
    <row r="42" spans="2:16" ht="31.2" thickBot="1" x14ac:dyDescent="0.25">
      <c r="B42" s="142"/>
      <c r="C42" s="146"/>
      <c r="D42" s="146"/>
      <c r="E42" s="130" t="s">
        <v>182</v>
      </c>
      <c r="F42" s="72" t="s">
        <v>145</v>
      </c>
      <c r="G42" s="128">
        <v>1</v>
      </c>
      <c r="H42" s="62">
        <v>0</v>
      </c>
      <c r="I42" s="62">
        <f t="shared" si="12"/>
        <v>1</v>
      </c>
      <c r="J42" s="63">
        <f t="shared" ref="J42" si="13">+(1-(H42/G42))*100%</f>
        <v>1</v>
      </c>
      <c r="K42" s="62">
        <v>1</v>
      </c>
      <c r="L42" s="62">
        <v>1</v>
      </c>
      <c r="M42" s="62">
        <v>1</v>
      </c>
      <c r="N42" s="63">
        <f>+(1-(K42/$G42))*100%</f>
        <v>0</v>
      </c>
      <c r="O42" s="63">
        <f t="shared" ref="O42" si="14">+(1-(L42/$G42))*100%</f>
        <v>0</v>
      </c>
      <c r="P42" s="64">
        <f t="shared" ref="P42" si="15">+(1-(M42/$G42))*100%</f>
        <v>0</v>
      </c>
    </row>
    <row r="45" spans="2:16" ht="10.8" thickBot="1" x14ac:dyDescent="0.25">
      <c r="B45" s="86" t="s">
        <v>206</v>
      </c>
    </row>
    <row r="46" spans="2:16" x14ac:dyDescent="0.2">
      <c r="B46" s="50"/>
      <c r="C46" s="50"/>
      <c r="D46" s="50"/>
      <c r="E46" s="50"/>
      <c r="F46" s="50"/>
      <c r="G46" s="135" t="s">
        <v>280</v>
      </c>
      <c r="H46" s="136"/>
      <c r="I46" s="136" t="s">
        <v>164</v>
      </c>
      <c r="J46" s="136"/>
      <c r="K46" s="136" t="s">
        <v>163</v>
      </c>
      <c r="L46" s="136"/>
      <c r="M46" s="136"/>
      <c r="N46" s="136" t="s">
        <v>162</v>
      </c>
      <c r="O46" s="136"/>
      <c r="P46" s="137"/>
    </row>
    <row r="47" spans="2:16" ht="21" thickBot="1" x14ac:dyDescent="0.25">
      <c r="B47" s="76" t="s">
        <v>131</v>
      </c>
      <c r="C47" s="76" t="s">
        <v>54</v>
      </c>
      <c r="D47" s="76" t="s">
        <v>11</v>
      </c>
      <c r="E47" s="76" t="s">
        <v>157</v>
      </c>
      <c r="F47" s="77" t="s">
        <v>146</v>
      </c>
      <c r="G47" s="78" t="s">
        <v>158</v>
      </c>
      <c r="H47" s="76" t="s">
        <v>159</v>
      </c>
      <c r="I47" s="76" t="s">
        <v>160</v>
      </c>
      <c r="J47" s="76" t="s">
        <v>161</v>
      </c>
      <c r="K47" s="76">
        <v>2022</v>
      </c>
      <c r="L47" s="76">
        <v>2023</v>
      </c>
      <c r="M47" s="76">
        <v>2024</v>
      </c>
      <c r="N47" s="76">
        <v>2022</v>
      </c>
      <c r="O47" s="76">
        <v>2023</v>
      </c>
      <c r="P47" s="79">
        <v>2024</v>
      </c>
    </row>
    <row r="48" spans="2:16" ht="40.799999999999997" x14ac:dyDescent="0.2">
      <c r="B48" s="141" t="s">
        <v>151</v>
      </c>
      <c r="C48" s="145" t="s">
        <v>116</v>
      </c>
      <c r="D48" s="145" t="s">
        <v>166</v>
      </c>
      <c r="E48" s="129" t="s">
        <v>181</v>
      </c>
      <c r="F48" s="70" t="s">
        <v>144</v>
      </c>
      <c r="G48" s="127">
        <v>3</v>
      </c>
      <c r="H48" s="55">
        <v>2</v>
      </c>
      <c r="I48" s="55">
        <f t="shared" ref="I48:I49" si="16">+G48-H48</f>
        <v>1</v>
      </c>
      <c r="J48" s="56">
        <f>+(1-(H48/G48))*100%</f>
        <v>0.33333333333333337</v>
      </c>
      <c r="K48" s="55">
        <v>2</v>
      </c>
      <c r="L48" s="55">
        <v>3</v>
      </c>
      <c r="M48" s="55">
        <v>3</v>
      </c>
      <c r="N48" s="56">
        <f>(1-(K48/$G48))*100%</f>
        <v>0.33333333333333337</v>
      </c>
      <c r="O48" s="56">
        <f>(1-(L48/$G48))*100%</f>
        <v>0</v>
      </c>
      <c r="P48" s="56">
        <f>(1-(M48/$G48))*100%</f>
        <v>0</v>
      </c>
    </row>
    <row r="49" spans="2:16" ht="31.2" thickBot="1" x14ac:dyDescent="0.25">
      <c r="B49" s="142"/>
      <c r="C49" s="146"/>
      <c r="D49" s="146"/>
      <c r="E49" s="130" t="s">
        <v>182</v>
      </c>
      <c r="F49" s="72" t="s">
        <v>145</v>
      </c>
      <c r="G49" s="128">
        <v>0</v>
      </c>
      <c r="H49" s="62">
        <v>0</v>
      </c>
      <c r="I49" s="62">
        <f t="shared" si="16"/>
        <v>0</v>
      </c>
      <c r="J49" s="63">
        <v>0</v>
      </c>
      <c r="K49" s="62">
        <v>0</v>
      </c>
      <c r="L49" s="62">
        <v>0</v>
      </c>
      <c r="M49" s="62">
        <v>0</v>
      </c>
      <c r="N49" s="63">
        <v>0</v>
      </c>
      <c r="O49" s="63">
        <v>0</v>
      </c>
      <c r="P49" s="64">
        <v>0</v>
      </c>
    </row>
    <row r="52" spans="2:16" ht="10.8" thickBot="1" x14ac:dyDescent="0.25">
      <c r="B52" s="86" t="s">
        <v>273</v>
      </c>
    </row>
    <row r="53" spans="2:16" x14ac:dyDescent="0.2">
      <c r="B53" s="50"/>
      <c r="C53" s="50"/>
      <c r="D53" s="50"/>
      <c r="E53" s="50"/>
      <c r="F53" s="50"/>
      <c r="G53" s="135" t="s">
        <v>280</v>
      </c>
      <c r="H53" s="136"/>
      <c r="I53" s="136" t="s">
        <v>164</v>
      </c>
      <c r="J53" s="136"/>
      <c r="K53" s="136" t="s">
        <v>163</v>
      </c>
      <c r="L53" s="136"/>
      <c r="M53" s="136"/>
      <c r="N53" s="136" t="s">
        <v>162</v>
      </c>
      <c r="O53" s="136"/>
      <c r="P53" s="137"/>
    </row>
    <row r="54" spans="2:16" ht="20.399999999999999" x14ac:dyDescent="0.2">
      <c r="B54" s="76" t="s">
        <v>131</v>
      </c>
      <c r="C54" s="76" t="s">
        <v>54</v>
      </c>
      <c r="D54" s="76" t="s">
        <v>11</v>
      </c>
      <c r="E54" s="76" t="s">
        <v>157</v>
      </c>
      <c r="F54" s="77" t="s">
        <v>146</v>
      </c>
      <c r="G54" s="78" t="s">
        <v>158</v>
      </c>
      <c r="H54" s="76" t="s">
        <v>159</v>
      </c>
      <c r="I54" s="76" t="s">
        <v>160</v>
      </c>
      <c r="J54" s="76" t="s">
        <v>161</v>
      </c>
      <c r="K54" s="76">
        <v>2022</v>
      </c>
      <c r="L54" s="76">
        <v>2023</v>
      </c>
      <c r="M54" s="76">
        <v>2024</v>
      </c>
      <c r="N54" s="76">
        <v>2022</v>
      </c>
      <c r="O54" s="76">
        <v>2023</v>
      </c>
      <c r="P54" s="79">
        <v>2024</v>
      </c>
    </row>
    <row r="55" spans="2:16" ht="63" customHeight="1" x14ac:dyDescent="0.2">
      <c r="B55" s="138" t="s">
        <v>151</v>
      </c>
      <c r="C55" s="140" t="s">
        <v>116</v>
      </c>
      <c r="D55" s="140" t="s">
        <v>166</v>
      </c>
      <c r="E55" s="131" t="s">
        <v>181</v>
      </c>
      <c r="F55" s="19" t="s">
        <v>144</v>
      </c>
      <c r="G55" s="19">
        <v>1</v>
      </c>
      <c r="H55" s="19">
        <v>1</v>
      </c>
      <c r="I55" s="19">
        <f t="shared" ref="I55:I56" si="17">+G55-H55</f>
        <v>0</v>
      </c>
      <c r="J55" s="52">
        <f>+(1-(H55/G55))*100%</f>
        <v>0</v>
      </c>
      <c r="K55" s="19">
        <v>1</v>
      </c>
      <c r="L55" s="19">
        <v>1</v>
      </c>
      <c r="M55" s="19">
        <v>1</v>
      </c>
      <c r="N55" s="52">
        <f>(1-(K55/$G55))*100%</f>
        <v>0</v>
      </c>
      <c r="O55" s="52">
        <f>(1-(L55/$G55))*100%</f>
        <v>0</v>
      </c>
      <c r="P55" s="52">
        <f>(1-(M55/$G55))*100%</f>
        <v>0</v>
      </c>
    </row>
    <row r="56" spans="2:16" ht="63.6" customHeight="1" x14ac:dyDescent="0.2">
      <c r="B56" s="138"/>
      <c r="C56" s="140"/>
      <c r="D56" s="140"/>
      <c r="E56" s="131" t="s">
        <v>182</v>
      </c>
      <c r="F56" s="19" t="s">
        <v>145</v>
      </c>
      <c r="G56" s="19">
        <v>0</v>
      </c>
      <c r="H56" s="19">
        <v>0</v>
      </c>
      <c r="I56" s="19">
        <f>+G56-H56</f>
        <v>0</v>
      </c>
      <c r="J56" s="52">
        <v>0</v>
      </c>
      <c r="K56" s="19">
        <v>0</v>
      </c>
      <c r="L56" s="19">
        <v>0</v>
      </c>
      <c r="M56" s="19">
        <v>0</v>
      </c>
      <c r="N56" s="52">
        <v>0</v>
      </c>
      <c r="O56" s="52">
        <v>0</v>
      </c>
      <c r="P56" s="52">
        <v>0</v>
      </c>
    </row>
    <row r="59" spans="2:16" ht="10.8" thickBot="1" x14ac:dyDescent="0.25">
      <c r="B59" s="86" t="s">
        <v>203</v>
      </c>
    </row>
    <row r="60" spans="2:16" x14ac:dyDescent="0.2">
      <c r="B60" s="50"/>
      <c r="C60" s="50"/>
      <c r="D60" s="50"/>
      <c r="E60" s="50"/>
      <c r="F60" s="50"/>
      <c r="G60" s="135" t="s">
        <v>280</v>
      </c>
      <c r="H60" s="136"/>
      <c r="I60" s="136" t="s">
        <v>164</v>
      </c>
      <c r="J60" s="136"/>
      <c r="K60" s="136" t="s">
        <v>163</v>
      </c>
      <c r="L60" s="136"/>
      <c r="M60" s="136"/>
      <c r="N60" s="136" t="s">
        <v>162</v>
      </c>
      <c r="O60" s="136"/>
      <c r="P60" s="137"/>
    </row>
    <row r="61" spans="2:16" ht="21" thickBot="1" x14ac:dyDescent="0.25">
      <c r="B61" s="76" t="s">
        <v>131</v>
      </c>
      <c r="C61" s="76" t="s">
        <v>54</v>
      </c>
      <c r="D61" s="76" t="s">
        <v>11</v>
      </c>
      <c r="E61" s="76" t="s">
        <v>157</v>
      </c>
      <c r="F61" s="77" t="s">
        <v>146</v>
      </c>
      <c r="G61" s="78" t="s">
        <v>158</v>
      </c>
      <c r="H61" s="76" t="s">
        <v>159</v>
      </c>
      <c r="I61" s="76" t="s">
        <v>160</v>
      </c>
      <c r="J61" s="76" t="s">
        <v>161</v>
      </c>
      <c r="K61" s="76">
        <v>2022</v>
      </c>
      <c r="L61" s="76">
        <v>2023</v>
      </c>
      <c r="M61" s="76">
        <v>2024</v>
      </c>
      <c r="N61" s="76">
        <v>2022</v>
      </c>
      <c r="O61" s="76">
        <v>2023</v>
      </c>
      <c r="P61" s="79">
        <v>2024</v>
      </c>
    </row>
    <row r="62" spans="2:16" ht="40.799999999999997" x14ac:dyDescent="0.2">
      <c r="B62" s="141" t="s">
        <v>151</v>
      </c>
      <c r="C62" s="145" t="s">
        <v>116</v>
      </c>
      <c r="D62" s="145" t="s">
        <v>166</v>
      </c>
      <c r="E62" s="129" t="s">
        <v>181</v>
      </c>
      <c r="F62" s="70" t="s">
        <v>144</v>
      </c>
      <c r="G62" s="127">
        <v>2</v>
      </c>
      <c r="H62" s="55">
        <v>1</v>
      </c>
      <c r="I62" s="55">
        <f t="shared" ref="I62:I63" si="18">+G62-H62</f>
        <v>1</v>
      </c>
      <c r="J62" s="56">
        <f>+(1-(H62/G62))*100%</f>
        <v>0.5</v>
      </c>
      <c r="K62" s="55">
        <v>1</v>
      </c>
      <c r="L62" s="55">
        <v>1</v>
      </c>
      <c r="M62" s="55">
        <v>2</v>
      </c>
      <c r="N62" s="56">
        <f>(1-(K62/$G62))*100%</f>
        <v>0.5</v>
      </c>
      <c r="O62" s="56">
        <f>(1-(L62/$G62))*100%</f>
        <v>0.5</v>
      </c>
      <c r="P62" s="56">
        <f>(1-(M62/$G62))*100%</f>
        <v>0</v>
      </c>
    </row>
    <row r="63" spans="2:16" ht="31.2" thickBot="1" x14ac:dyDescent="0.25">
      <c r="B63" s="142"/>
      <c r="C63" s="146"/>
      <c r="D63" s="146"/>
      <c r="E63" s="130" t="s">
        <v>182</v>
      </c>
      <c r="F63" s="72" t="s">
        <v>145</v>
      </c>
      <c r="G63" s="128">
        <v>0</v>
      </c>
      <c r="H63" s="62">
        <v>0</v>
      </c>
      <c r="I63" s="62">
        <f t="shared" si="18"/>
        <v>0</v>
      </c>
      <c r="J63" s="63">
        <v>0</v>
      </c>
      <c r="K63" s="62">
        <v>0</v>
      </c>
      <c r="L63" s="62">
        <v>0</v>
      </c>
      <c r="M63" s="62">
        <v>0</v>
      </c>
      <c r="N63" s="63">
        <v>0</v>
      </c>
      <c r="O63" s="63">
        <v>0</v>
      </c>
      <c r="P63" s="64">
        <v>0</v>
      </c>
    </row>
    <row r="65" spans="2:16" ht="10.8" thickBot="1" x14ac:dyDescent="0.25">
      <c r="B65" s="86" t="s">
        <v>255</v>
      </c>
    </row>
    <row r="66" spans="2:16" x14ac:dyDescent="0.2">
      <c r="B66" s="50"/>
      <c r="C66" s="50"/>
      <c r="D66" s="50"/>
      <c r="E66" s="50"/>
      <c r="F66" s="50"/>
      <c r="G66" s="135" t="s">
        <v>280</v>
      </c>
      <c r="H66" s="136"/>
      <c r="I66" s="136" t="s">
        <v>164</v>
      </c>
      <c r="J66" s="136"/>
      <c r="K66" s="136" t="s">
        <v>163</v>
      </c>
      <c r="L66" s="136"/>
      <c r="M66" s="136"/>
      <c r="N66" s="136" t="s">
        <v>162</v>
      </c>
      <c r="O66" s="136"/>
      <c r="P66" s="137"/>
    </row>
    <row r="67" spans="2:16" ht="21" thickBot="1" x14ac:dyDescent="0.25">
      <c r="B67" s="76" t="s">
        <v>131</v>
      </c>
      <c r="C67" s="76" t="s">
        <v>54</v>
      </c>
      <c r="D67" s="76" t="s">
        <v>11</v>
      </c>
      <c r="E67" s="76" t="s">
        <v>157</v>
      </c>
      <c r="F67" s="77" t="s">
        <v>146</v>
      </c>
      <c r="G67" s="78" t="s">
        <v>158</v>
      </c>
      <c r="H67" s="76" t="s">
        <v>159</v>
      </c>
      <c r="I67" s="76" t="s">
        <v>160</v>
      </c>
      <c r="J67" s="76" t="s">
        <v>161</v>
      </c>
      <c r="K67" s="76">
        <v>2022</v>
      </c>
      <c r="L67" s="76">
        <v>2023</v>
      </c>
      <c r="M67" s="76">
        <v>2024</v>
      </c>
      <c r="N67" s="76">
        <v>2022</v>
      </c>
      <c r="O67" s="76">
        <v>2023</v>
      </c>
      <c r="P67" s="79">
        <v>2024</v>
      </c>
    </row>
    <row r="68" spans="2:16" ht="40.799999999999997" x14ac:dyDescent="0.2">
      <c r="B68" s="141" t="s">
        <v>151</v>
      </c>
      <c r="C68" s="143" t="s">
        <v>116</v>
      </c>
      <c r="D68" s="145" t="s">
        <v>166</v>
      </c>
      <c r="E68" s="129" t="s">
        <v>181</v>
      </c>
      <c r="F68" s="70" t="s">
        <v>144</v>
      </c>
      <c r="G68" s="127">
        <v>1</v>
      </c>
      <c r="H68" s="55">
        <v>1</v>
      </c>
      <c r="I68" s="55">
        <f t="shared" ref="I68:I69" si="19">+G68-H68</f>
        <v>0</v>
      </c>
      <c r="J68" s="56">
        <f>+(1-(H68/G68))*100%</f>
        <v>0</v>
      </c>
      <c r="K68" s="55">
        <v>1</v>
      </c>
      <c r="L68" s="55">
        <v>1</v>
      </c>
      <c r="M68" s="55">
        <v>1</v>
      </c>
      <c r="N68" s="56">
        <f>(1-(K68/$G68))*100%</f>
        <v>0</v>
      </c>
      <c r="O68" s="56">
        <f>(1-(L68/$G68))*100%</f>
        <v>0</v>
      </c>
      <c r="P68" s="56">
        <f>(1-(M68/$G68))*100%</f>
        <v>0</v>
      </c>
    </row>
    <row r="69" spans="2:16" ht="31.2" thickBot="1" x14ac:dyDescent="0.25">
      <c r="B69" s="142"/>
      <c r="C69" s="144"/>
      <c r="D69" s="146"/>
      <c r="E69" s="130" t="s">
        <v>182</v>
      </c>
      <c r="F69" s="72" t="s">
        <v>145</v>
      </c>
      <c r="G69" s="128">
        <v>0</v>
      </c>
      <c r="H69" s="62">
        <v>0</v>
      </c>
      <c r="I69" s="62">
        <f t="shared" si="19"/>
        <v>0</v>
      </c>
      <c r="J69" s="63">
        <v>0</v>
      </c>
      <c r="K69" s="62">
        <v>0</v>
      </c>
      <c r="L69" s="62">
        <v>0</v>
      </c>
      <c r="M69" s="62">
        <v>0</v>
      </c>
      <c r="N69" s="63">
        <v>0</v>
      </c>
      <c r="O69" s="63">
        <v>0</v>
      </c>
      <c r="P69" s="64">
        <v>0</v>
      </c>
    </row>
    <row r="71" spans="2:16" ht="10.8" thickBot="1" x14ac:dyDescent="0.25">
      <c r="B71" s="86" t="s">
        <v>285</v>
      </c>
    </row>
    <row r="72" spans="2:16" x14ac:dyDescent="0.2">
      <c r="B72" s="50"/>
      <c r="C72" s="50"/>
      <c r="D72" s="50"/>
      <c r="E72" s="50"/>
      <c r="F72" s="50"/>
      <c r="G72" s="135" t="s">
        <v>280</v>
      </c>
      <c r="H72" s="136"/>
      <c r="I72" s="136" t="s">
        <v>164</v>
      </c>
      <c r="J72" s="136"/>
      <c r="K72" s="136" t="s">
        <v>163</v>
      </c>
      <c r="L72" s="136"/>
      <c r="M72" s="136"/>
      <c r="N72" s="136" t="s">
        <v>162</v>
      </c>
      <c r="O72" s="136"/>
      <c r="P72" s="137"/>
    </row>
    <row r="73" spans="2:16" ht="21" thickBot="1" x14ac:dyDescent="0.25">
      <c r="B73" s="76" t="s">
        <v>131</v>
      </c>
      <c r="C73" s="76" t="s">
        <v>54</v>
      </c>
      <c r="D73" s="76" t="s">
        <v>11</v>
      </c>
      <c r="E73" s="76" t="s">
        <v>157</v>
      </c>
      <c r="F73" s="77" t="s">
        <v>146</v>
      </c>
      <c r="G73" s="78" t="s">
        <v>158</v>
      </c>
      <c r="H73" s="76" t="s">
        <v>159</v>
      </c>
      <c r="I73" s="76" t="s">
        <v>160</v>
      </c>
      <c r="J73" s="76" t="s">
        <v>161</v>
      </c>
      <c r="K73" s="76">
        <v>2022</v>
      </c>
      <c r="L73" s="76">
        <v>2023</v>
      </c>
      <c r="M73" s="76">
        <v>2024</v>
      </c>
      <c r="N73" s="76">
        <v>2022</v>
      </c>
      <c r="O73" s="76">
        <v>2023</v>
      </c>
      <c r="P73" s="79">
        <v>2024</v>
      </c>
    </row>
    <row r="74" spans="2:16" ht="40.799999999999997" x14ac:dyDescent="0.2">
      <c r="B74" s="141" t="s">
        <v>151</v>
      </c>
      <c r="C74" s="143" t="s">
        <v>116</v>
      </c>
      <c r="D74" s="145" t="s">
        <v>166</v>
      </c>
      <c r="E74" s="129" t="s">
        <v>181</v>
      </c>
      <c r="F74" s="70" t="s">
        <v>144</v>
      </c>
      <c r="G74" s="127">
        <v>2</v>
      </c>
      <c r="H74" s="55">
        <v>1</v>
      </c>
      <c r="I74" s="55">
        <f t="shared" ref="I74:I75" si="20">+G74-H74</f>
        <v>1</v>
      </c>
      <c r="J74" s="56">
        <f>+(1-(H74/G74))*100%</f>
        <v>0.5</v>
      </c>
      <c r="K74" s="55">
        <v>1</v>
      </c>
      <c r="L74" s="55">
        <v>2</v>
      </c>
      <c r="M74" s="55">
        <v>2</v>
      </c>
      <c r="N74" s="56">
        <f>(1-(K74/$G74))*100%</f>
        <v>0.5</v>
      </c>
      <c r="O74" s="56">
        <f>(1-(L74/$G74))*100%</f>
        <v>0</v>
      </c>
      <c r="P74" s="56">
        <f>(1-(M74/$G74))*100%</f>
        <v>0</v>
      </c>
    </row>
    <row r="75" spans="2:16" ht="31.2" thickBot="1" x14ac:dyDescent="0.25">
      <c r="B75" s="142"/>
      <c r="C75" s="144"/>
      <c r="D75" s="146"/>
      <c r="E75" s="130" t="s">
        <v>182</v>
      </c>
      <c r="F75" s="72" t="s">
        <v>145</v>
      </c>
      <c r="G75" s="128">
        <v>0</v>
      </c>
      <c r="H75" s="62">
        <v>0</v>
      </c>
      <c r="I75" s="62">
        <f t="shared" si="20"/>
        <v>0</v>
      </c>
      <c r="J75" s="63">
        <v>0</v>
      </c>
      <c r="K75" s="62">
        <v>0</v>
      </c>
      <c r="L75" s="62">
        <v>0</v>
      </c>
      <c r="M75" s="62">
        <v>0</v>
      </c>
      <c r="N75" s="63">
        <v>0</v>
      </c>
      <c r="O75" s="63">
        <v>0</v>
      </c>
      <c r="P75" s="64">
        <v>0</v>
      </c>
    </row>
    <row r="77" spans="2:16" ht="10.8" thickBot="1" x14ac:dyDescent="0.25">
      <c r="B77" s="86" t="s">
        <v>192</v>
      </c>
    </row>
    <row r="78" spans="2:16" x14ac:dyDescent="0.2">
      <c r="B78" s="50"/>
      <c r="C78" s="50"/>
      <c r="D78" s="50"/>
      <c r="E78" s="50"/>
      <c r="F78" s="50"/>
      <c r="G78" s="135" t="s">
        <v>280</v>
      </c>
      <c r="H78" s="136"/>
      <c r="I78" s="136" t="s">
        <v>164</v>
      </c>
      <c r="J78" s="136"/>
      <c r="K78" s="136" t="s">
        <v>163</v>
      </c>
      <c r="L78" s="136"/>
      <c r="M78" s="136"/>
      <c r="N78" s="136" t="s">
        <v>162</v>
      </c>
      <c r="O78" s="136"/>
      <c r="P78" s="137"/>
    </row>
    <row r="79" spans="2:16" ht="21" thickBot="1" x14ac:dyDescent="0.25">
      <c r="B79" s="76" t="s">
        <v>131</v>
      </c>
      <c r="C79" s="76" t="s">
        <v>54</v>
      </c>
      <c r="D79" s="76" t="s">
        <v>11</v>
      </c>
      <c r="E79" s="76" t="s">
        <v>157</v>
      </c>
      <c r="F79" s="77" t="s">
        <v>146</v>
      </c>
      <c r="G79" s="78" t="s">
        <v>158</v>
      </c>
      <c r="H79" s="76" t="s">
        <v>159</v>
      </c>
      <c r="I79" s="76" t="s">
        <v>160</v>
      </c>
      <c r="J79" s="76" t="s">
        <v>161</v>
      </c>
      <c r="K79" s="76">
        <v>2022</v>
      </c>
      <c r="L79" s="76">
        <v>2023</v>
      </c>
      <c r="M79" s="76">
        <v>2024</v>
      </c>
      <c r="N79" s="76">
        <v>2022</v>
      </c>
      <c r="O79" s="76">
        <v>2023</v>
      </c>
      <c r="P79" s="79">
        <v>2024</v>
      </c>
    </row>
    <row r="80" spans="2:16" ht="40.799999999999997" x14ac:dyDescent="0.2">
      <c r="B80" s="141" t="s">
        <v>151</v>
      </c>
      <c r="C80" s="143" t="s">
        <v>116</v>
      </c>
      <c r="D80" s="145" t="s">
        <v>166</v>
      </c>
      <c r="E80" s="129" t="s">
        <v>181</v>
      </c>
      <c r="F80" s="55" t="s">
        <v>144</v>
      </c>
      <c r="G80" s="55">
        <v>1</v>
      </c>
      <c r="H80" s="55">
        <v>1</v>
      </c>
      <c r="I80" s="55">
        <f t="shared" ref="I80:I81" si="21">+G80-H80</f>
        <v>0</v>
      </c>
      <c r="J80" s="56">
        <f>+(1-(H80/G80))*100%</f>
        <v>0</v>
      </c>
      <c r="K80" s="55">
        <v>1</v>
      </c>
      <c r="L80" s="55">
        <v>1</v>
      </c>
      <c r="M80" s="55">
        <v>1</v>
      </c>
      <c r="N80" s="56">
        <f t="shared" ref="N80:P81" si="22">(1-(K80/$G80))*100%</f>
        <v>0</v>
      </c>
      <c r="O80" s="56">
        <f t="shared" si="22"/>
        <v>0</v>
      </c>
      <c r="P80" s="65">
        <f t="shared" si="22"/>
        <v>0</v>
      </c>
    </row>
    <row r="81" spans="2:16" ht="31.2" thickBot="1" x14ac:dyDescent="0.25">
      <c r="B81" s="142"/>
      <c r="C81" s="144"/>
      <c r="D81" s="146"/>
      <c r="E81" s="130" t="s">
        <v>182</v>
      </c>
      <c r="F81" s="62" t="s">
        <v>145</v>
      </c>
      <c r="G81" s="62">
        <v>1</v>
      </c>
      <c r="H81" s="62">
        <v>0</v>
      </c>
      <c r="I81" s="62">
        <f t="shared" si="21"/>
        <v>1</v>
      </c>
      <c r="J81" s="63">
        <f>+(1-(H81/G81))*100%</f>
        <v>1</v>
      </c>
      <c r="K81" s="62">
        <v>0</v>
      </c>
      <c r="L81" s="62">
        <v>1</v>
      </c>
      <c r="M81" s="62">
        <v>1</v>
      </c>
      <c r="N81" s="63">
        <f t="shared" si="22"/>
        <v>1</v>
      </c>
      <c r="O81" s="63">
        <f t="shared" si="22"/>
        <v>0</v>
      </c>
      <c r="P81" s="64">
        <f t="shared" si="22"/>
        <v>0</v>
      </c>
    </row>
    <row r="84" spans="2:16" ht="10.8" thickBot="1" x14ac:dyDescent="0.25">
      <c r="B84" s="86" t="s">
        <v>265</v>
      </c>
    </row>
    <row r="85" spans="2:16" x14ac:dyDescent="0.2">
      <c r="B85" s="50"/>
      <c r="C85" s="50"/>
      <c r="D85" s="50"/>
      <c r="E85" s="50"/>
      <c r="F85" s="50"/>
      <c r="G85" s="135" t="s">
        <v>280</v>
      </c>
      <c r="H85" s="136"/>
      <c r="I85" s="136" t="s">
        <v>164</v>
      </c>
      <c r="J85" s="136"/>
      <c r="K85" s="136" t="s">
        <v>163</v>
      </c>
      <c r="L85" s="136"/>
      <c r="M85" s="136"/>
      <c r="N85" s="136" t="s">
        <v>162</v>
      </c>
      <c r="O85" s="136"/>
      <c r="P85" s="137"/>
    </row>
    <row r="86" spans="2:16" ht="21" thickBot="1" x14ac:dyDescent="0.25">
      <c r="B86" s="76" t="s">
        <v>131</v>
      </c>
      <c r="C86" s="76" t="s">
        <v>54</v>
      </c>
      <c r="D86" s="76" t="s">
        <v>11</v>
      </c>
      <c r="E86" s="76" t="s">
        <v>157</v>
      </c>
      <c r="F86" s="77" t="s">
        <v>146</v>
      </c>
      <c r="G86" s="78" t="s">
        <v>158</v>
      </c>
      <c r="H86" s="76" t="s">
        <v>159</v>
      </c>
      <c r="I86" s="76" t="s">
        <v>160</v>
      </c>
      <c r="J86" s="76" t="s">
        <v>161</v>
      </c>
      <c r="K86" s="76">
        <v>2022</v>
      </c>
      <c r="L86" s="76">
        <v>2023</v>
      </c>
      <c r="M86" s="76">
        <v>2024</v>
      </c>
      <c r="N86" s="76">
        <v>2022</v>
      </c>
      <c r="O86" s="76">
        <v>2023</v>
      </c>
      <c r="P86" s="79">
        <v>2024</v>
      </c>
    </row>
    <row r="87" spans="2:16" ht="40.799999999999997" x14ac:dyDescent="0.2">
      <c r="B87" s="141" t="s">
        <v>151</v>
      </c>
      <c r="C87" s="143" t="s">
        <v>116</v>
      </c>
      <c r="D87" s="145" t="s">
        <v>166</v>
      </c>
      <c r="E87" s="129" t="s">
        <v>181</v>
      </c>
      <c r="F87" s="55" t="s">
        <v>144</v>
      </c>
      <c r="G87" s="55">
        <v>0</v>
      </c>
      <c r="H87" s="55">
        <v>0</v>
      </c>
      <c r="I87" s="55">
        <f t="shared" ref="I87:I88" si="23">+G87-H87</f>
        <v>0</v>
      </c>
      <c r="J87" s="56">
        <v>0</v>
      </c>
      <c r="K87" s="55">
        <v>0</v>
      </c>
      <c r="L87" s="55">
        <v>0</v>
      </c>
      <c r="M87" s="55">
        <v>0</v>
      </c>
      <c r="N87" s="56">
        <v>0</v>
      </c>
      <c r="O87" s="56">
        <v>0</v>
      </c>
      <c r="P87" s="65">
        <v>0</v>
      </c>
    </row>
    <row r="88" spans="2:16" ht="31.2" thickBot="1" x14ac:dyDescent="0.25">
      <c r="B88" s="142"/>
      <c r="C88" s="144"/>
      <c r="D88" s="146"/>
      <c r="E88" s="130" t="s">
        <v>182</v>
      </c>
      <c r="F88" s="62" t="s">
        <v>145</v>
      </c>
      <c r="G88" s="62">
        <v>2</v>
      </c>
      <c r="H88" s="62">
        <v>0</v>
      </c>
      <c r="I88" s="62">
        <f t="shared" si="23"/>
        <v>2</v>
      </c>
      <c r="J88" s="63">
        <f>+(1-(H88/G88))*100%</f>
        <v>1</v>
      </c>
      <c r="K88" s="62">
        <v>2</v>
      </c>
      <c r="L88" s="62">
        <v>2</v>
      </c>
      <c r="M88" s="62">
        <v>2</v>
      </c>
      <c r="N88" s="63">
        <f>(1-(K88/$G88))*100%</f>
        <v>0</v>
      </c>
      <c r="O88" s="63">
        <f>(1-(L88/$G88))*100%</f>
        <v>0</v>
      </c>
      <c r="P88" s="64">
        <f>(1-(M88/$G88))*100%</f>
        <v>0</v>
      </c>
    </row>
    <row r="90" spans="2:16" ht="10.8" thickBot="1" x14ac:dyDescent="0.25">
      <c r="B90" s="86" t="s">
        <v>215</v>
      </c>
    </row>
    <row r="91" spans="2:16" x14ac:dyDescent="0.2">
      <c r="B91" s="50"/>
      <c r="C91" s="50"/>
      <c r="D91" s="50"/>
      <c r="E91" s="50"/>
      <c r="F91" s="50"/>
      <c r="G91" s="135" t="s">
        <v>280</v>
      </c>
      <c r="H91" s="136"/>
      <c r="I91" s="136" t="s">
        <v>164</v>
      </c>
      <c r="J91" s="136"/>
      <c r="K91" s="136" t="s">
        <v>163</v>
      </c>
      <c r="L91" s="136"/>
      <c r="M91" s="136"/>
      <c r="N91" s="136" t="s">
        <v>162</v>
      </c>
      <c r="O91" s="136"/>
      <c r="P91" s="137"/>
    </row>
    <row r="92" spans="2:16" ht="21" thickBot="1" x14ac:dyDescent="0.25">
      <c r="B92" s="76" t="s">
        <v>131</v>
      </c>
      <c r="C92" s="76" t="s">
        <v>54</v>
      </c>
      <c r="D92" s="76" t="s">
        <v>11</v>
      </c>
      <c r="E92" s="76" t="s">
        <v>157</v>
      </c>
      <c r="F92" s="77" t="s">
        <v>146</v>
      </c>
      <c r="G92" s="78" t="s">
        <v>158</v>
      </c>
      <c r="H92" s="76" t="s">
        <v>159</v>
      </c>
      <c r="I92" s="76" t="s">
        <v>160</v>
      </c>
      <c r="J92" s="76" t="s">
        <v>161</v>
      </c>
      <c r="K92" s="76">
        <v>2022</v>
      </c>
      <c r="L92" s="76">
        <v>2023</v>
      </c>
      <c r="M92" s="76">
        <v>2024</v>
      </c>
      <c r="N92" s="76">
        <v>2022</v>
      </c>
      <c r="O92" s="76">
        <v>2023</v>
      </c>
      <c r="P92" s="79">
        <v>2024</v>
      </c>
    </row>
    <row r="93" spans="2:16" ht="40.799999999999997" x14ac:dyDescent="0.2">
      <c r="B93" s="141" t="s">
        <v>151</v>
      </c>
      <c r="C93" s="143" t="s">
        <v>116</v>
      </c>
      <c r="D93" s="145" t="s">
        <v>166</v>
      </c>
      <c r="E93" s="129" t="s">
        <v>181</v>
      </c>
      <c r="F93" s="55" t="s">
        <v>144</v>
      </c>
      <c r="G93" s="55">
        <v>2</v>
      </c>
      <c r="H93" s="55">
        <v>1</v>
      </c>
      <c r="I93" s="55">
        <f t="shared" ref="I93:I94" si="24">+G93-H93</f>
        <v>1</v>
      </c>
      <c r="J93" s="56">
        <f>+(1-(H93/G93))*100%</f>
        <v>0.5</v>
      </c>
      <c r="K93" s="55">
        <v>2</v>
      </c>
      <c r="L93" s="55">
        <v>2</v>
      </c>
      <c r="M93" s="55">
        <v>2</v>
      </c>
      <c r="N93" s="56">
        <f>(1-(K93/$G93))*100%</f>
        <v>0</v>
      </c>
      <c r="O93" s="56">
        <f>(1-(L93/$G93))*100%</f>
        <v>0</v>
      </c>
      <c r="P93" s="65">
        <f>(1-(M93/$G93))*100%</f>
        <v>0</v>
      </c>
    </row>
    <row r="94" spans="2:16" ht="31.2" thickBot="1" x14ac:dyDescent="0.25">
      <c r="B94" s="142"/>
      <c r="C94" s="144"/>
      <c r="D94" s="146"/>
      <c r="E94" s="130" t="s">
        <v>182</v>
      </c>
      <c r="F94" s="62" t="s">
        <v>145</v>
      </c>
      <c r="G94" s="62">
        <v>0</v>
      </c>
      <c r="H94" s="62">
        <v>0</v>
      </c>
      <c r="I94" s="62">
        <f t="shared" si="24"/>
        <v>0</v>
      </c>
      <c r="J94" s="63">
        <v>0</v>
      </c>
      <c r="K94" s="62">
        <v>0</v>
      </c>
      <c r="L94" s="62">
        <v>0</v>
      </c>
      <c r="M94" s="62">
        <v>0</v>
      </c>
      <c r="N94" s="63">
        <v>0</v>
      </c>
      <c r="O94" s="63">
        <v>0</v>
      </c>
      <c r="P94" s="64">
        <v>0</v>
      </c>
    </row>
    <row r="97" spans="2:16" ht="10.8" thickBot="1" x14ac:dyDescent="0.25">
      <c r="B97" s="86" t="s">
        <v>267</v>
      </c>
    </row>
    <row r="98" spans="2:16" x14ac:dyDescent="0.2">
      <c r="B98" s="50"/>
      <c r="C98" s="50"/>
      <c r="D98" s="50"/>
      <c r="E98" s="50"/>
      <c r="F98" s="50"/>
      <c r="G98" s="135" t="s">
        <v>280</v>
      </c>
      <c r="H98" s="136"/>
      <c r="I98" s="136" t="s">
        <v>164</v>
      </c>
      <c r="J98" s="136"/>
      <c r="K98" s="136" t="s">
        <v>163</v>
      </c>
      <c r="L98" s="136"/>
      <c r="M98" s="136"/>
      <c r="N98" s="136" t="s">
        <v>162</v>
      </c>
      <c r="O98" s="136"/>
      <c r="P98" s="137"/>
    </row>
    <row r="99" spans="2:16" ht="20.399999999999999" x14ac:dyDescent="0.2">
      <c r="B99" s="132" t="s">
        <v>131</v>
      </c>
      <c r="C99" s="132" t="s">
        <v>54</v>
      </c>
      <c r="D99" s="132" t="s">
        <v>11</v>
      </c>
      <c r="E99" s="132" t="s">
        <v>157</v>
      </c>
      <c r="F99" s="132" t="s">
        <v>146</v>
      </c>
      <c r="G99" s="132" t="s">
        <v>158</v>
      </c>
      <c r="H99" s="132" t="s">
        <v>159</v>
      </c>
      <c r="I99" s="132" t="s">
        <v>160</v>
      </c>
      <c r="J99" s="132" t="s">
        <v>161</v>
      </c>
      <c r="K99" s="132">
        <v>2022</v>
      </c>
      <c r="L99" s="132">
        <v>2023</v>
      </c>
      <c r="M99" s="132">
        <v>2024</v>
      </c>
      <c r="N99" s="132">
        <v>2022</v>
      </c>
      <c r="O99" s="132">
        <v>2023</v>
      </c>
      <c r="P99" s="132">
        <v>2024</v>
      </c>
    </row>
    <row r="100" spans="2:16" ht="40.799999999999997" x14ac:dyDescent="0.2">
      <c r="B100" s="138" t="s">
        <v>151</v>
      </c>
      <c r="C100" s="139" t="s">
        <v>116</v>
      </c>
      <c r="D100" s="140" t="s">
        <v>166</v>
      </c>
      <c r="E100" s="131" t="s">
        <v>181</v>
      </c>
      <c r="F100" s="19" t="s">
        <v>144</v>
      </c>
      <c r="G100" s="19">
        <v>0</v>
      </c>
      <c r="H100" s="19">
        <v>0</v>
      </c>
      <c r="I100" s="19">
        <f t="shared" ref="I100:I101" si="25">+G100-H100</f>
        <v>0</v>
      </c>
      <c r="J100" s="52">
        <v>0</v>
      </c>
      <c r="K100" s="19">
        <v>0</v>
      </c>
      <c r="L100" s="19">
        <v>0</v>
      </c>
      <c r="M100" s="19">
        <v>0</v>
      </c>
      <c r="N100" s="52">
        <v>0</v>
      </c>
      <c r="O100" s="52">
        <v>0</v>
      </c>
      <c r="P100" s="52">
        <v>0</v>
      </c>
    </row>
    <row r="101" spans="2:16" ht="30.6" x14ac:dyDescent="0.2">
      <c r="B101" s="138"/>
      <c r="C101" s="139"/>
      <c r="D101" s="140"/>
      <c r="E101" s="131" t="s">
        <v>182</v>
      </c>
      <c r="F101" s="19" t="s">
        <v>145</v>
      </c>
      <c r="G101" s="19">
        <v>1</v>
      </c>
      <c r="H101" s="19">
        <v>0</v>
      </c>
      <c r="I101" s="19">
        <f t="shared" si="25"/>
        <v>1</v>
      </c>
      <c r="J101" s="52">
        <f>+(1-(H101/G101))*100%</f>
        <v>1</v>
      </c>
      <c r="K101" s="19">
        <v>1</v>
      </c>
      <c r="L101" s="19">
        <v>1</v>
      </c>
      <c r="M101" s="19">
        <v>1</v>
      </c>
      <c r="N101" s="52">
        <f>+(1-(L101/K101))*100%</f>
        <v>0</v>
      </c>
      <c r="O101" s="52">
        <v>0</v>
      </c>
      <c r="P101" s="52">
        <v>0</v>
      </c>
    </row>
    <row r="104" spans="2:16" ht="10.8" thickBot="1" x14ac:dyDescent="0.25">
      <c r="B104" s="86" t="s">
        <v>189</v>
      </c>
    </row>
    <row r="105" spans="2:16" x14ac:dyDescent="0.2">
      <c r="B105" s="50"/>
      <c r="C105" s="50"/>
      <c r="D105" s="50"/>
      <c r="E105" s="50"/>
      <c r="F105" s="50"/>
      <c r="G105" s="135" t="s">
        <v>280</v>
      </c>
      <c r="H105" s="136"/>
      <c r="I105" s="136" t="s">
        <v>164</v>
      </c>
      <c r="J105" s="136"/>
      <c r="K105" s="136" t="s">
        <v>163</v>
      </c>
      <c r="L105" s="136"/>
      <c r="M105" s="136"/>
      <c r="N105" s="136" t="s">
        <v>162</v>
      </c>
      <c r="O105" s="136"/>
      <c r="P105" s="137"/>
    </row>
    <row r="106" spans="2:16" ht="20.399999999999999" x14ac:dyDescent="0.2">
      <c r="B106" s="132" t="s">
        <v>131</v>
      </c>
      <c r="C106" s="132" t="s">
        <v>54</v>
      </c>
      <c r="D106" s="132" t="s">
        <v>11</v>
      </c>
      <c r="E106" s="132" t="s">
        <v>157</v>
      </c>
      <c r="F106" s="132" t="s">
        <v>146</v>
      </c>
      <c r="G106" s="132" t="s">
        <v>158</v>
      </c>
      <c r="H106" s="132" t="s">
        <v>159</v>
      </c>
      <c r="I106" s="132" t="s">
        <v>160</v>
      </c>
      <c r="J106" s="132" t="s">
        <v>161</v>
      </c>
      <c r="K106" s="132">
        <v>2022</v>
      </c>
      <c r="L106" s="132">
        <v>2023</v>
      </c>
      <c r="M106" s="132">
        <v>2024</v>
      </c>
      <c r="N106" s="132">
        <v>2022</v>
      </c>
      <c r="O106" s="132">
        <v>2023</v>
      </c>
      <c r="P106" s="132">
        <v>2024</v>
      </c>
    </row>
    <row r="107" spans="2:16" ht="40.799999999999997" x14ac:dyDescent="0.2">
      <c r="B107" s="138" t="s">
        <v>151</v>
      </c>
      <c r="C107" s="139" t="s">
        <v>116</v>
      </c>
      <c r="D107" s="140" t="s">
        <v>166</v>
      </c>
      <c r="E107" s="131" t="s">
        <v>181</v>
      </c>
      <c r="F107" s="19" t="s">
        <v>144</v>
      </c>
      <c r="G107" s="19">
        <v>4</v>
      </c>
      <c r="H107" s="19">
        <v>1</v>
      </c>
      <c r="I107" s="19">
        <f t="shared" ref="I107:I108" si="26">+G107-H107</f>
        <v>3</v>
      </c>
      <c r="J107" s="52">
        <f>+(1-(H107/G107))*100%</f>
        <v>0.75</v>
      </c>
      <c r="K107" s="19">
        <v>3</v>
      </c>
      <c r="L107" s="19">
        <v>4</v>
      </c>
      <c r="M107" s="19">
        <v>4</v>
      </c>
      <c r="N107" s="52">
        <f>+(1-(K107/G107))*100%</f>
        <v>0.25</v>
      </c>
      <c r="O107" s="52">
        <f>+(1-(L107/G107))*100%</f>
        <v>0</v>
      </c>
      <c r="P107" s="52">
        <f>+(1-(M107/G107))*100%</f>
        <v>0</v>
      </c>
    </row>
    <row r="108" spans="2:16" ht="30.6" x14ac:dyDescent="0.2">
      <c r="B108" s="138"/>
      <c r="C108" s="139"/>
      <c r="D108" s="140"/>
      <c r="E108" s="131" t="s">
        <v>182</v>
      </c>
      <c r="F108" s="19" t="s">
        <v>145</v>
      </c>
      <c r="G108" s="19">
        <v>0</v>
      </c>
      <c r="H108" s="19">
        <v>0</v>
      </c>
      <c r="I108" s="19">
        <f t="shared" si="26"/>
        <v>0</v>
      </c>
      <c r="J108" s="52">
        <v>0</v>
      </c>
      <c r="K108" s="19">
        <v>0</v>
      </c>
      <c r="L108" s="19">
        <v>0</v>
      </c>
      <c r="M108" s="19">
        <v>0</v>
      </c>
      <c r="N108" s="52">
        <v>0</v>
      </c>
      <c r="O108" s="52">
        <v>0</v>
      </c>
      <c r="P108" s="52">
        <v>0</v>
      </c>
    </row>
    <row r="110" spans="2:16" ht="10.8" thickBot="1" x14ac:dyDescent="0.25">
      <c r="B110" s="86" t="s">
        <v>242</v>
      </c>
    </row>
    <row r="111" spans="2:16" x14ac:dyDescent="0.2">
      <c r="B111" s="50"/>
      <c r="C111" s="50"/>
      <c r="D111" s="50"/>
      <c r="E111" s="50"/>
      <c r="F111" s="50"/>
      <c r="G111" s="135" t="s">
        <v>280</v>
      </c>
      <c r="H111" s="136"/>
      <c r="I111" s="136" t="s">
        <v>164</v>
      </c>
      <c r="J111" s="136"/>
      <c r="K111" s="136" t="s">
        <v>163</v>
      </c>
      <c r="L111" s="136"/>
      <c r="M111" s="136"/>
      <c r="N111" s="136" t="s">
        <v>162</v>
      </c>
      <c r="O111" s="136"/>
      <c r="P111" s="137"/>
    </row>
    <row r="112" spans="2:16" ht="20.399999999999999" x14ac:dyDescent="0.2">
      <c r="B112" s="132" t="s">
        <v>131</v>
      </c>
      <c r="C112" s="132" t="s">
        <v>54</v>
      </c>
      <c r="D112" s="132" t="s">
        <v>11</v>
      </c>
      <c r="E112" s="132" t="s">
        <v>157</v>
      </c>
      <c r="F112" s="132" t="s">
        <v>146</v>
      </c>
      <c r="G112" s="132" t="s">
        <v>158</v>
      </c>
      <c r="H112" s="132" t="s">
        <v>159</v>
      </c>
      <c r="I112" s="132" t="s">
        <v>160</v>
      </c>
      <c r="J112" s="132" t="s">
        <v>161</v>
      </c>
      <c r="K112" s="132">
        <v>2022</v>
      </c>
      <c r="L112" s="132">
        <v>2023</v>
      </c>
      <c r="M112" s="132">
        <v>2024</v>
      </c>
      <c r="N112" s="132">
        <v>2022</v>
      </c>
      <c r="O112" s="132">
        <v>2023</v>
      </c>
      <c r="P112" s="132">
        <v>2024</v>
      </c>
    </row>
    <row r="113" spans="2:16" ht="40.799999999999997" x14ac:dyDescent="0.2">
      <c r="B113" s="138" t="s">
        <v>151</v>
      </c>
      <c r="C113" s="139" t="s">
        <v>116</v>
      </c>
      <c r="D113" s="140" t="s">
        <v>166</v>
      </c>
      <c r="E113" s="131" t="s">
        <v>181</v>
      </c>
      <c r="F113" s="19" t="s">
        <v>144</v>
      </c>
      <c r="G113" s="19">
        <v>2</v>
      </c>
      <c r="H113" s="19">
        <v>2</v>
      </c>
      <c r="I113" s="19">
        <f t="shared" ref="I113:I114" si="27">+G113-H113</f>
        <v>0</v>
      </c>
      <c r="J113" s="52">
        <f>+(1-(H113/G113))*100%</f>
        <v>0</v>
      </c>
      <c r="K113" s="19">
        <v>2</v>
      </c>
      <c r="L113" s="19">
        <v>2</v>
      </c>
      <c r="M113" s="19">
        <v>2</v>
      </c>
      <c r="N113" s="52">
        <f>+(1-(K113/G113))*100%</f>
        <v>0</v>
      </c>
      <c r="O113" s="52">
        <f>+(1-(L113/G113))*100%</f>
        <v>0</v>
      </c>
      <c r="P113" s="52">
        <f>+(1-(M113/G113))*100%</f>
        <v>0</v>
      </c>
    </row>
    <row r="114" spans="2:16" ht="30.6" x14ac:dyDescent="0.2">
      <c r="B114" s="138"/>
      <c r="C114" s="139"/>
      <c r="D114" s="140"/>
      <c r="E114" s="131" t="s">
        <v>182</v>
      </c>
      <c r="F114" s="19" t="s">
        <v>145</v>
      </c>
      <c r="G114" s="19">
        <v>0</v>
      </c>
      <c r="H114" s="19">
        <v>0</v>
      </c>
      <c r="I114" s="19">
        <f t="shared" si="27"/>
        <v>0</v>
      </c>
      <c r="J114" s="52">
        <v>0</v>
      </c>
      <c r="K114" s="19">
        <v>0</v>
      </c>
      <c r="L114" s="19">
        <v>0</v>
      </c>
      <c r="M114" s="19">
        <v>0</v>
      </c>
      <c r="N114" s="52">
        <v>0</v>
      </c>
      <c r="O114" s="52">
        <v>0</v>
      </c>
      <c r="P114" s="52">
        <v>0</v>
      </c>
    </row>
    <row r="117" spans="2:16" ht="10.8" thickBot="1" x14ac:dyDescent="0.25">
      <c r="B117" s="86" t="s">
        <v>197</v>
      </c>
    </row>
    <row r="118" spans="2:16" x14ac:dyDescent="0.2">
      <c r="B118" s="50"/>
      <c r="C118" s="50"/>
      <c r="D118" s="50"/>
      <c r="E118" s="50"/>
      <c r="F118" s="50"/>
      <c r="G118" s="135" t="s">
        <v>280</v>
      </c>
      <c r="H118" s="136"/>
      <c r="I118" s="136" t="s">
        <v>164</v>
      </c>
      <c r="J118" s="136"/>
      <c r="K118" s="136" t="s">
        <v>163</v>
      </c>
      <c r="L118" s="136"/>
      <c r="M118" s="136"/>
      <c r="N118" s="136" t="s">
        <v>162</v>
      </c>
      <c r="O118" s="136"/>
      <c r="P118" s="137"/>
    </row>
    <row r="119" spans="2:16" ht="20.399999999999999" x14ac:dyDescent="0.2">
      <c r="B119" s="132" t="s">
        <v>131</v>
      </c>
      <c r="C119" s="132" t="s">
        <v>54</v>
      </c>
      <c r="D119" s="132" t="s">
        <v>11</v>
      </c>
      <c r="E119" s="132" t="s">
        <v>157</v>
      </c>
      <c r="F119" s="132" t="s">
        <v>146</v>
      </c>
      <c r="G119" s="132" t="s">
        <v>158</v>
      </c>
      <c r="H119" s="132" t="s">
        <v>159</v>
      </c>
      <c r="I119" s="132" t="s">
        <v>160</v>
      </c>
      <c r="J119" s="132" t="s">
        <v>161</v>
      </c>
      <c r="K119" s="132">
        <v>2022</v>
      </c>
      <c r="L119" s="132">
        <v>2023</v>
      </c>
      <c r="M119" s="132">
        <v>2024</v>
      </c>
      <c r="N119" s="132">
        <v>2022</v>
      </c>
      <c r="O119" s="132">
        <v>2023</v>
      </c>
      <c r="P119" s="132">
        <v>2024</v>
      </c>
    </row>
    <row r="120" spans="2:16" ht="40.799999999999997" x14ac:dyDescent="0.2">
      <c r="B120" s="138" t="s">
        <v>151</v>
      </c>
      <c r="C120" s="139" t="s">
        <v>116</v>
      </c>
      <c r="D120" s="140" t="s">
        <v>166</v>
      </c>
      <c r="E120" s="131" t="s">
        <v>181</v>
      </c>
      <c r="F120" s="19" t="s">
        <v>144</v>
      </c>
      <c r="G120" s="19">
        <v>2</v>
      </c>
      <c r="H120" s="19">
        <v>1</v>
      </c>
      <c r="I120" s="19">
        <f t="shared" ref="I120:I121" si="28">+G120-H120</f>
        <v>1</v>
      </c>
      <c r="J120" s="52">
        <f>+(1-(H120/G120))*100%</f>
        <v>0.5</v>
      </c>
      <c r="K120" s="19">
        <v>1</v>
      </c>
      <c r="L120" s="19">
        <v>2</v>
      </c>
      <c r="M120" s="19">
        <v>2</v>
      </c>
      <c r="N120" s="52">
        <f>+(1-(K120/G120))*100%</f>
        <v>0.5</v>
      </c>
      <c r="O120" s="52">
        <f>+(1-(L120/G120))*100%</f>
        <v>0</v>
      </c>
      <c r="P120" s="52">
        <f>+(1-(M120/G120))*100%</f>
        <v>0</v>
      </c>
    </row>
    <row r="121" spans="2:16" ht="30.6" x14ac:dyDescent="0.2">
      <c r="B121" s="138"/>
      <c r="C121" s="139"/>
      <c r="D121" s="140"/>
      <c r="E121" s="131" t="s">
        <v>182</v>
      </c>
      <c r="F121" s="19" t="s">
        <v>145</v>
      </c>
      <c r="G121" s="19">
        <v>0</v>
      </c>
      <c r="H121" s="19">
        <v>0</v>
      </c>
      <c r="I121" s="19">
        <f t="shared" si="28"/>
        <v>0</v>
      </c>
      <c r="J121" s="52">
        <v>0</v>
      </c>
      <c r="K121" s="19">
        <v>0</v>
      </c>
      <c r="L121" s="19">
        <v>0</v>
      </c>
      <c r="M121" s="19">
        <v>0</v>
      </c>
      <c r="N121" s="52">
        <v>0</v>
      </c>
      <c r="O121" s="52">
        <v>0</v>
      </c>
      <c r="P121" s="52">
        <v>0</v>
      </c>
    </row>
    <row r="124" spans="2:16" ht="10.8" thickBot="1" x14ac:dyDescent="0.25">
      <c r="B124" s="86" t="s">
        <v>209</v>
      </c>
    </row>
    <row r="125" spans="2:16" x14ac:dyDescent="0.2">
      <c r="B125" s="50"/>
      <c r="C125" s="50"/>
      <c r="D125" s="50"/>
      <c r="E125" s="50"/>
      <c r="F125" s="50"/>
      <c r="G125" s="135" t="s">
        <v>280</v>
      </c>
      <c r="H125" s="136"/>
      <c r="I125" s="136" t="s">
        <v>164</v>
      </c>
      <c r="J125" s="136"/>
      <c r="K125" s="136" t="s">
        <v>163</v>
      </c>
      <c r="L125" s="136"/>
      <c r="M125" s="136"/>
      <c r="N125" s="136" t="s">
        <v>162</v>
      </c>
      <c r="O125" s="136"/>
      <c r="P125" s="137"/>
    </row>
    <row r="126" spans="2:16" ht="20.399999999999999" x14ac:dyDescent="0.2">
      <c r="B126" s="132" t="s">
        <v>131</v>
      </c>
      <c r="C126" s="132" t="s">
        <v>54</v>
      </c>
      <c r="D126" s="132" t="s">
        <v>11</v>
      </c>
      <c r="E126" s="132" t="s">
        <v>157</v>
      </c>
      <c r="F126" s="132" t="s">
        <v>146</v>
      </c>
      <c r="G126" s="132" t="s">
        <v>158</v>
      </c>
      <c r="H126" s="132" t="s">
        <v>159</v>
      </c>
      <c r="I126" s="132" t="s">
        <v>160</v>
      </c>
      <c r="J126" s="132" t="s">
        <v>161</v>
      </c>
      <c r="K126" s="132">
        <v>2022</v>
      </c>
      <c r="L126" s="132">
        <v>2023</v>
      </c>
      <c r="M126" s="132">
        <v>2024</v>
      </c>
      <c r="N126" s="132">
        <v>2022</v>
      </c>
      <c r="O126" s="132">
        <v>2023</v>
      </c>
      <c r="P126" s="132">
        <v>2024</v>
      </c>
    </row>
    <row r="127" spans="2:16" ht="40.799999999999997" x14ac:dyDescent="0.2">
      <c r="B127" s="138" t="s">
        <v>151</v>
      </c>
      <c r="C127" s="139" t="s">
        <v>116</v>
      </c>
      <c r="D127" s="140" t="s">
        <v>166</v>
      </c>
      <c r="E127" s="131" t="s">
        <v>181</v>
      </c>
      <c r="F127" s="19" t="s">
        <v>144</v>
      </c>
      <c r="G127" s="19">
        <v>2</v>
      </c>
      <c r="H127" s="19">
        <v>2</v>
      </c>
      <c r="I127" s="19">
        <f t="shared" ref="I127:I128" si="29">+G127-H127</f>
        <v>0</v>
      </c>
      <c r="J127" s="52">
        <f>+(1-(H127/G127))*100%</f>
        <v>0</v>
      </c>
      <c r="K127" s="19">
        <v>2</v>
      </c>
      <c r="L127" s="19">
        <v>2</v>
      </c>
      <c r="M127" s="19">
        <v>2</v>
      </c>
      <c r="N127" s="52">
        <f>+(1-(K127/G127))*100%</f>
        <v>0</v>
      </c>
      <c r="O127" s="52">
        <f>+(1-(L127/G127))*100%</f>
        <v>0</v>
      </c>
      <c r="P127" s="52">
        <f>+(1-(M127/G127))*100%</f>
        <v>0</v>
      </c>
    </row>
    <row r="128" spans="2:16" ht="30.6" x14ac:dyDescent="0.2">
      <c r="B128" s="138"/>
      <c r="C128" s="139"/>
      <c r="D128" s="140"/>
      <c r="E128" s="131" t="s">
        <v>182</v>
      </c>
      <c r="F128" s="19" t="s">
        <v>145</v>
      </c>
      <c r="G128" s="19">
        <v>0</v>
      </c>
      <c r="H128" s="19">
        <v>0</v>
      </c>
      <c r="I128" s="19">
        <f t="shared" si="29"/>
        <v>0</v>
      </c>
      <c r="J128" s="52">
        <v>0</v>
      </c>
      <c r="K128" s="19">
        <v>0</v>
      </c>
      <c r="L128" s="19">
        <v>0</v>
      </c>
      <c r="M128" s="19">
        <v>0</v>
      </c>
      <c r="N128" s="52">
        <v>0</v>
      </c>
      <c r="O128" s="52">
        <v>0</v>
      </c>
      <c r="P128" s="52">
        <v>0</v>
      </c>
    </row>
    <row r="131" spans="2:16" ht="10.8" thickBot="1" x14ac:dyDescent="0.25">
      <c r="B131" s="86" t="s">
        <v>232</v>
      </c>
    </row>
    <row r="132" spans="2:16" x14ac:dyDescent="0.2">
      <c r="B132" s="50"/>
      <c r="C132" s="50"/>
      <c r="D132" s="50"/>
      <c r="E132" s="50"/>
      <c r="F132" s="50"/>
      <c r="G132" s="135" t="s">
        <v>280</v>
      </c>
      <c r="H132" s="136"/>
      <c r="I132" s="136" t="s">
        <v>164</v>
      </c>
      <c r="J132" s="136"/>
      <c r="K132" s="136" t="s">
        <v>163</v>
      </c>
      <c r="L132" s="136"/>
      <c r="M132" s="136"/>
      <c r="N132" s="136" t="s">
        <v>162</v>
      </c>
      <c r="O132" s="136"/>
      <c r="P132" s="137"/>
    </row>
    <row r="133" spans="2:16" ht="20.399999999999999" x14ac:dyDescent="0.2">
      <c r="B133" s="132" t="s">
        <v>131</v>
      </c>
      <c r="C133" s="132" t="s">
        <v>54</v>
      </c>
      <c r="D133" s="132" t="s">
        <v>11</v>
      </c>
      <c r="E133" s="132" t="s">
        <v>157</v>
      </c>
      <c r="F133" s="132" t="s">
        <v>146</v>
      </c>
      <c r="G133" s="132" t="s">
        <v>158</v>
      </c>
      <c r="H133" s="132" t="s">
        <v>159</v>
      </c>
      <c r="I133" s="132" t="s">
        <v>160</v>
      </c>
      <c r="J133" s="132" t="s">
        <v>161</v>
      </c>
      <c r="K133" s="132">
        <v>2022</v>
      </c>
      <c r="L133" s="132">
        <v>2023</v>
      </c>
      <c r="M133" s="132">
        <v>2024</v>
      </c>
      <c r="N133" s="132">
        <v>2022</v>
      </c>
      <c r="O133" s="132">
        <v>2023</v>
      </c>
      <c r="P133" s="132">
        <v>2024</v>
      </c>
    </row>
    <row r="134" spans="2:16" ht="40.799999999999997" x14ac:dyDescent="0.2">
      <c r="B134" s="138" t="s">
        <v>151</v>
      </c>
      <c r="C134" s="139" t="s">
        <v>116</v>
      </c>
      <c r="D134" s="140" t="s">
        <v>166</v>
      </c>
      <c r="E134" s="131" t="s">
        <v>181</v>
      </c>
      <c r="F134" s="19" t="s">
        <v>144</v>
      </c>
      <c r="G134" s="19">
        <v>1</v>
      </c>
      <c r="H134" s="19">
        <v>1</v>
      </c>
      <c r="I134" s="19">
        <f t="shared" ref="I134:I135" si="30">+G134-H134</f>
        <v>0</v>
      </c>
      <c r="J134" s="52">
        <f>+(1-(H134/G134))*100%</f>
        <v>0</v>
      </c>
      <c r="K134" s="19">
        <v>1</v>
      </c>
      <c r="L134" s="19">
        <v>1</v>
      </c>
      <c r="M134" s="19">
        <v>1</v>
      </c>
      <c r="N134" s="52">
        <f>+(1-(K134/G134))*100%</f>
        <v>0</v>
      </c>
      <c r="O134" s="52">
        <f>+(1-(L134/G134))*100%</f>
        <v>0</v>
      </c>
      <c r="P134" s="52">
        <f>+(1-(M134/G134))*100%</f>
        <v>0</v>
      </c>
    </row>
    <row r="135" spans="2:16" ht="30.6" x14ac:dyDescent="0.2">
      <c r="B135" s="138"/>
      <c r="C135" s="139"/>
      <c r="D135" s="140"/>
      <c r="E135" s="131" t="s">
        <v>182</v>
      </c>
      <c r="F135" s="19" t="s">
        <v>145</v>
      </c>
      <c r="G135" s="19">
        <v>0</v>
      </c>
      <c r="H135" s="19">
        <v>0</v>
      </c>
      <c r="I135" s="19">
        <f t="shared" si="30"/>
        <v>0</v>
      </c>
      <c r="J135" s="52">
        <v>0</v>
      </c>
      <c r="K135" s="19">
        <v>0</v>
      </c>
      <c r="L135" s="19">
        <v>0</v>
      </c>
      <c r="M135" s="19">
        <v>0</v>
      </c>
      <c r="N135" s="52">
        <v>0</v>
      </c>
      <c r="O135" s="52">
        <v>0</v>
      </c>
      <c r="P135" s="52">
        <v>0</v>
      </c>
    </row>
    <row r="137" spans="2:16" ht="10.8" thickBot="1" x14ac:dyDescent="0.25">
      <c r="B137" s="86" t="s">
        <v>247</v>
      </c>
    </row>
    <row r="138" spans="2:16" x14ac:dyDescent="0.2">
      <c r="B138" s="50"/>
      <c r="C138" s="50"/>
      <c r="D138" s="50"/>
      <c r="E138" s="50"/>
      <c r="F138" s="50"/>
      <c r="G138" s="135" t="s">
        <v>280</v>
      </c>
      <c r="H138" s="136"/>
      <c r="I138" s="136" t="s">
        <v>164</v>
      </c>
      <c r="J138" s="136"/>
      <c r="K138" s="136" t="s">
        <v>163</v>
      </c>
      <c r="L138" s="136"/>
      <c r="M138" s="136"/>
      <c r="N138" s="136" t="s">
        <v>162</v>
      </c>
      <c r="O138" s="136"/>
      <c r="P138" s="137"/>
    </row>
    <row r="139" spans="2:16" ht="20.399999999999999" x14ac:dyDescent="0.2">
      <c r="B139" s="132" t="s">
        <v>131</v>
      </c>
      <c r="C139" s="132" t="s">
        <v>54</v>
      </c>
      <c r="D139" s="132" t="s">
        <v>11</v>
      </c>
      <c r="E139" s="132" t="s">
        <v>157</v>
      </c>
      <c r="F139" s="132" t="s">
        <v>146</v>
      </c>
      <c r="G139" s="132" t="s">
        <v>158</v>
      </c>
      <c r="H139" s="132" t="s">
        <v>159</v>
      </c>
      <c r="I139" s="132" t="s">
        <v>160</v>
      </c>
      <c r="J139" s="132" t="s">
        <v>161</v>
      </c>
      <c r="K139" s="132">
        <v>2022</v>
      </c>
      <c r="L139" s="132">
        <v>2023</v>
      </c>
      <c r="M139" s="132">
        <v>2024</v>
      </c>
      <c r="N139" s="132">
        <v>2022</v>
      </c>
      <c r="O139" s="132">
        <v>2023</v>
      </c>
      <c r="P139" s="132">
        <v>2024</v>
      </c>
    </row>
    <row r="140" spans="2:16" ht="40.799999999999997" x14ac:dyDescent="0.2">
      <c r="B140" s="138" t="s">
        <v>151</v>
      </c>
      <c r="C140" s="139" t="s">
        <v>116</v>
      </c>
      <c r="D140" s="140" t="s">
        <v>166</v>
      </c>
      <c r="E140" s="131" t="s">
        <v>181</v>
      </c>
      <c r="F140" s="19" t="s">
        <v>144</v>
      </c>
      <c r="G140" s="19">
        <v>1</v>
      </c>
      <c r="H140" s="19">
        <v>0</v>
      </c>
      <c r="I140" s="19">
        <f t="shared" ref="I140:I141" si="31">+G140-H140</f>
        <v>1</v>
      </c>
      <c r="J140" s="52">
        <f>+(1-(H140/G140))*100%</f>
        <v>1</v>
      </c>
      <c r="K140" s="19">
        <v>0</v>
      </c>
      <c r="L140" s="19">
        <v>1</v>
      </c>
      <c r="M140" s="19">
        <v>1</v>
      </c>
      <c r="N140" s="52">
        <f>+(1-(K140/G140))*100%</f>
        <v>1</v>
      </c>
      <c r="O140" s="52">
        <f>+(1-(L140/G140))*100%</f>
        <v>0</v>
      </c>
      <c r="P140" s="52">
        <f>+(1-(M140/G140))*100%</f>
        <v>0</v>
      </c>
    </row>
    <row r="141" spans="2:16" ht="30.6" x14ac:dyDescent="0.2">
      <c r="B141" s="138"/>
      <c r="C141" s="139"/>
      <c r="D141" s="140"/>
      <c r="E141" s="131" t="s">
        <v>182</v>
      </c>
      <c r="F141" s="19" t="s">
        <v>145</v>
      </c>
      <c r="G141" s="19">
        <v>1</v>
      </c>
      <c r="H141" s="19">
        <v>0</v>
      </c>
      <c r="I141" s="19">
        <f t="shared" si="31"/>
        <v>1</v>
      </c>
      <c r="J141" s="52">
        <v>0</v>
      </c>
      <c r="K141" s="19">
        <v>0</v>
      </c>
      <c r="L141" s="19">
        <v>0</v>
      </c>
      <c r="M141" s="19">
        <v>1</v>
      </c>
      <c r="N141" s="52">
        <v>0</v>
      </c>
      <c r="O141" s="52">
        <v>0</v>
      </c>
      <c r="P141" s="52">
        <f>+(1-(M141/G141))*100%</f>
        <v>0</v>
      </c>
    </row>
    <row r="143" spans="2:16" ht="10.8" thickBot="1" x14ac:dyDescent="0.25">
      <c r="B143" s="86" t="s">
        <v>237</v>
      </c>
    </row>
    <row r="144" spans="2:16" x14ac:dyDescent="0.2">
      <c r="B144" s="50"/>
      <c r="C144" s="50"/>
      <c r="D144" s="50"/>
      <c r="E144" s="50"/>
      <c r="F144" s="50"/>
      <c r="G144" s="135" t="s">
        <v>280</v>
      </c>
      <c r="H144" s="136"/>
      <c r="I144" s="136" t="s">
        <v>164</v>
      </c>
      <c r="J144" s="136"/>
      <c r="K144" s="136" t="s">
        <v>163</v>
      </c>
      <c r="L144" s="136"/>
      <c r="M144" s="136"/>
      <c r="N144" s="136" t="s">
        <v>162</v>
      </c>
      <c r="O144" s="136"/>
      <c r="P144" s="137"/>
    </row>
    <row r="145" spans="2:17" ht="20.399999999999999" x14ac:dyDescent="0.2">
      <c r="B145" s="132" t="s">
        <v>131</v>
      </c>
      <c r="C145" s="132" t="s">
        <v>54</v>
      </c>
      <c r="D145" s="132" t="s">
        <v>11</v>
      </c>
      <c r="E145" s="132" t="s">
        <v>157</v>
      </c>
      <c r="F145" s="132" t="s">
        <v>146</v>
      </c>
      <c r="G145" s="132" t="s">
        <v>158</v>
      </c>
      <c r="H145" s="132" t="s">
        <v>159</v>
      </c>
      <c r="I145" s="132" t="s">
        <v>160</v>
      </c>
      <c r="J145" s="132" t="s">
        <v>161</v>
      </c>
      <c r="K145" s="132">
        <v>2022</v>
      </c>
      <c r="L145" s="132">
        <v>2023</v>
      </c>
      <c r="M145" s="132">
        <v>2024</v>
      </c>
      <c r="N145" s="132">
        <v>2022</v>
      </c>
      <c r="O145" s="132">
        <v>2023</v>
      </c>
      <c r="P145" s="132">
        <v>2024</v>
      </c>
    </row>
    <row r="146" spans="2:17" ht="40.799999999999997" x14ac:dyDescent="0.2">
      <c r="B146" s="138" t="s">
        <v>151</v>
      </c>
      <c r="C146" s="139" t="s">
        <v>116</v>
      </c>
      <c r="D146" s="140" t="s">
        <v>166</v>
      </c>
      <c r="E146" s="131" t="s">
        <v>181</v>
      </c>
      <c r="F146" s="19" t="s">
        <v>144</v>
      </c>
      <c r="G146" s="19">
        <v>2</v>
      </c>
      <c r="H146" s="19">
        <v>2</v>
      </c>
      <c r="I146" s="19">
        <f t="shared" ref="I146" si="32">+G146-H146</f>
        <v>0</v>
      </c>
      <c r="J146" s="52">
        <f>+(1-(H146/G146))*100%</f>
        <v>0</v>
      </c>
      <c r="K146" s="19">
        <v>2</v>
      </c>
      <c r="L146" s="19">
        <v>2</v>
      </c>
      <c r="M146" s="19">
        <v>2</v>
      </c>
      <c r="N146" s="52">
        <f>+(1-(K146/G146))*100%</f>
        <v>0</v>
      </c>
      <c r="O146" s="52">
        <f>+(1-(L146/G146))*100%</f>
        <v>0</v>
      </c>
      <c r="P146" s="52">
        <f>+(1-(M146/G146))*100%</f>
        <v>0</v>
      </c>
    </row>
    <row r="147" spans="2:17" ht="30.6" x14ac:dyDescent="0.2">
      <c r="B147" s="138"/>
      <c r="C147" s="139"/>
      <c r="D147" s="140"/>
      <c r="E147" s="131" t="s">
        <v>182</v>
      </c>
      <c r="F147" s="19" t="s">
        <v>145</v>
      </c>
      <c r="G147" s="19">
        <v>0</v>
      </c>
      <c r="H147" s="19">
        <v>0</v>
      </c>
      <c r="I147" s="19">
        <v>0</v>
      </c>
      <c r="J147" s="52">
        <v>0</v>
      </c>
      <c r="K147" s="19">
        <v>0</v>
      </c>
      <c r="L147" s="19">
        <v>0</v>
      </c>
      <c r="M147" s="19">
        <v>0</v>
      </c>
      <c r="N147" s="52">
        <v>0</v>
      </c>
      <c r="O147" s="52">
        <v>0</v>
      </c>
      <c r="P147" s="52">
        <v>0</v>
      </c>
    </row>
    <row r="149" spans="2:17" ht="10.8" thickBot="1" x14ac:dyDescent="0.25">
      <c r="B149" s="86" t="s">
        <v>286</v>
      </c>
    </row>
    <row r="150" spans="2:17" x14ac:dyDescent="0.2">
      <c r="B150" s="50"/>
      <c r="C150" s="50"/>
      <c r="D150" s="50"/>
      <c r="E150" s="50"/>
      <c r="F150" s="50"/>
      <c r="G150" s="135" t="s">
        <v>280</v>
      </c>
      <c r="H150" s="136"/>
      <c r="I150" s="136" t="s">
        <v>164</v>
      </c>
      <c r="J150" s="136"/>
      <c r="K150" s="136" t="s">
        <v>163</v>
      </c>
      <c r="L150" s="136"/>
      <c r="M150" s="136"/>
      <c r="N150" s="136" t="s">
        <v>162</v>
      </c>
      <c r="O150" s="136"/>
      <c r="P150" s="137"/>
    </row>
    <row r="151" spans="2:17" ht="20.399999999999999" x14ac:dyDescent="0.2">
      <c r="B151" s="132" t="s">
        <v>131</v>
      </c>
      <c r="C151" s="132" t="s">
        <v>54</v>
      </c>
      <c r="D151" s="132" t="s">
        <v>11</v>
      </c>
      <c r="E151" s="132" t="s">
        <v>157</v>
      </c>
      <c r="F151" s="132" t="s">
        <v>146</v>
      </c>
      <c r="G151" s="132" t="s">
        <v>158</v>
      </c>
      <c r="H151" s="132" t="s">
        <v>159</v>
      </c>
      <c r="I151" s="132" t="s">
        <v>160</v>
      </c>
      <c r="J151" s="132" t="s">
        <v>161</v>
      </c>
      <c r="K151" s="132">
        <v>2022</v>
      </c>
      <c r="L151" s="132">
        <v>2023</v>
      </c>
      <c r="M151" s="132">
        <v>2024</v>
      </c>
      <c r="N151" s="132">
        <v>2022</v>
      </c>
      <c r="O151" s="132">
        <v>2023</v>
      </c>
      <c r="P151" s="132">
        <v>2024</v>
      </c>
    </row>
    <row r="152" spans="2:17" ht="40.799999999999997" x14ac:dyDescent="0.2">
      <c r="B152" s="138" t="s">
        <v>151</v>
      </c>
      <c r="C152" s="139" t="s">
        <v>116</v>
      </c>
      <c r="D152" s="140" t="s">
        <v>166</v>
      </c>
      <c r="E152" s="131" t="s">
        <v>181</v>
      </c>
      <c r="F152" s="19" t="s">
        <v>144</v>
      </c>
      <c r="G152" s="19">
        <v>2</v>
      </c>
      <c r="H152" s="19">
        <v>1</v>
      </c>
      <c r="I152" s="19">
        <f t="shared" ref="I152" si="33">+G152-H152</f>
        <v>1</v>
      </c>
      <c r="J152" s="52">
        <f>+(1-(H152/G152))*100%</f>
        <v>0.5</v>
      </c>
      <c r="K152" s="19">
        <v>1</v>
      </c>
      <c r="L152" s="19">
        <v>2</v>
      </c>
      <c r="M152" s="19">
        <v>2</v>
      </c>
      <c r="N152" s="52">
        <f>+(1-(K152/G152))*100%</f>
        <v>0.5</v>
      </c>
      <c r="O152" s="52">
        <f>+(1-(L152/G152))*100%</f>
        <v>0</v>
      </c>
      <c r="P152" s="52">
        <f>+(1-(M152/G152))*100%</f>
        <v>0</v>
      </c>
    </row>
    <row r="153" spans="2:17" ht="30.6" x14ac:dyDescent="0.2">
      <c r="B153" s="138"/>
      <c r="C153" s="139"/>
      <c r="D153" s="140"/>
      <c r="E153" s="131" t="s">
        <v>182</v>
      </c>
      <c r="F153" s="19" t="s">
        <v>145</v>
      </c>
      <c r="G153" s="19">
        <v>0</v>
      </c>
      <c r="H153" s="19">
        <v>0</v>
      </c>
      <c r="I153" s="19">
        <v>0</v>
      </c>
      <c r="J153" s="52">
        <v>0</v>
      </c>
      <c r="K153" s="19">
        <v>0</v>
      </c>
      <c r="L153" s="19">
        <v>0</v>
      </c>
      <c r="M153" s="19">
        <v>0</v>
      </c>
      <c r="N153" s="52">
        <v>0</v>
      </c>
      <c r="O153" s="52">
        <v>0</v>
      </c>
      <c r="P153" s="52">
        <v>0</v>
      </c>
    </row>
    <row r="155" spans="2:17" ht="10.8" thickBot="1" x14ac:dyDescent="0.25">
      <c r="B155" s="86" t="s">
        <v>224</v>
      </c>
    </row>
    <row r="156" spans="2:17" x14ac:dyDescent="0.2">
      <c r="B156" s="50"/>
      <c r="C156" s="50"/>
      <c r="D156" s="50"/>
      <c r="E156" s="50"/>
      <c r="F156" s="50"/>
      <c r="G156" s="135" t="s">
        <v>280</v>
      </c>
      <c r="H156" s="136"/>
      <c r="I156" s="136" t="s">
        <v>164</v>
      </c>
      <c r="J156" s="136"/>
      <c r="K156" s="136" t="s">
        <v>163</v>
      </c>
      <c r="L156" s="136"/>
      <c r="M156" s="136"/>
      <c r="N156" s="136" t="s">
        <v>162</v>
      </c>
      <c r="O156" s="136"/>
      <c r="P156" s="137"/>
    </row>
    <row r="157" spans="2:17" ht="20.399999999999999" x14ac:dyDescent="0.2">
      <c r="B157" s="132" t="s">
        <v>131</v>
      </c>
      <c r="C157" s="132" t="s">
        <v>54</v>
      </c>
      <c r="D157" s="132" t="s">
        <v>11</v>
      </c>
      <c r="E157" s="132" t="s">
        <v>157</v>
      </c>
      <c r="F157" s="132" t="s">
        <v>146</v>
      </c>
      <c r="G157" s="132" t="s">
        <v>158</v>
      </c>
      <c r="H157" s="132" t="s">
        <v>159</v>
      </c>
      <c r="I157" s="132" t="s">
        <v>160</v>
      </c>
      <c r="J157" s="132" t="s">
        <v>161</v>
      </c>
      <c r="K157" s="132">
        <v>2022</v>
      </c>
      <c r="L157" s="132">
        <v>2023</v>
      </c>
      <c r="M157" s="132">
        <v>2024</v>
      </c>
      <c r="N157" s="132">
        <v>2022</v>
      </c>
      <c r="O157" s="132">
        <v>2023</v>
      </c>
      <c r="P157" s="132">
        <v>2024</v>
      </c>
    </row>
    <row r="158" spans="2:17" ht="40.799999999999997" x14ac:dyDescent="0.2">
      <c r="B158" s="138" t="s">
        <v>151</v>
      </c>
      <c r="C158" s="139" t="s">
        <v>116</v>
      </c>
      <c r="D158" s="140" t="s">
        <v>166</v>
      </c>
      <c r="E158" s="131" t="s">
        <v>181</v>
      </c>
      <c r="F158" s="19" t="s">
        <v>144</v>
      </c>
      <c r="G158" s="19">
        <v>2</v>
      </c>
      <c r="H158" s="19">
        <v>0</v>
      </c>
      <c r="I158" s="19">
        <f t="shared" ref="I158" si="34">+G158-H158</f>
        <v>2</v>
      </c>
      <c r="J158" s="52">
        <f>+(1-(H158/G158))*100%</f>
        <v>1</v>
      </c>
      <c r="K158" s="19">
        <v>1</v>
      </c>
      <c r="L158" s="19">
        <v>2</v>
      </c>
      <c r="M158" s="19">
        <v>2</v>
      </c>
      <c r="N158" s="52">
        <f>+(1-(K158/G158))*100%</f>
        <v>0.5</v>
      </c>
      <c r="O158" s="52">
        <f>+(1-(L158/G158))*100%</f>
        <v>0</v>
      </c>
      <c r="P158" s="52">
        <f>+(1-(M158/G158))*100%</f>
        <v>0</v>
      </c>
    </row>
    <row r="159" spans="2:17" ht="30.6" x14ac:dyDescent="0.2">
      <c r="B159" s="138"/>
      <c r="C159" s="139"/>
      <c r="D159" s="140"/>
      <c r="E159" s="131" t="s">
        <v>182</v>
      </c>
      <c r="F159" s="19" t="s">
        <v>145</v>
      </c>
      <c r="G159" s="19">
        <v>0</v>
      </c>
      <c r="H159" s="19">
        <v>0</v>
      </c>
      <c r="I159" s="19">
        <v>0</v>
      </c>
      <c r="J159" s="52">
        <v>0</v>
      </c>
      <c r="K159" s="19">
        <v>0</v>
      </c>
      <c r="L159" s="19">
        <v>0</v>
      </c>
      <c r="M159" s="19">
        <v>0</v>
      </c>
      <c r="N159" s="52">
        <v>0</v>
      </c>
      <c r="O159" s="52">
        <v>0</v>
      </c>
      <c r="P159" s="52">
        <v>0</v>
      </c>
    </row>
    <row r="160" spans="2:17" x14ac:dyDescent="0.2">
      <c r="F160" s="133" t="s">
        <v>287</v>
      </c>
      <c r="G160" s="134">
        <f>G158+G159</f>
        <v>2</v>
      </c>
      <c r="H160" s="134"/>
      <c r="I160" s="134"/>
      <c r="J160" s="134"/>
      <c r="K160" s="134">
        <f>K158+K152+K146+K134+K127+K120+K107+K80+K74+K68+K62+K55+K48</f>
        <v>18</v>
      </c>
      <c r="L160" s="134"/>
      <c r="M160" s="134"/>
      <c r="N160" s="134"/>
      <c r="O160" s="134"/>
      <c r="P160" s="134"/>
      <c r="Q160" s="134"/>
    </row>
    <row r="161" spans="6:17" x14ac:dyDescent="0.2">
      <c r="F161" s="133" t="s">
        <v>145</v>
      </c>
      <c r="G161" s="134">
        <f>G141+G101+G88+G81+G42</f>
        <v>6</v>
      </c>
      <c r="H161" s="134">
        <f>H141+H101+H88+H81+H42</f>
        <v>0</v>
      </c>
      <c r="I161" s="134">
        <f>I158+I152+I140++I120+I107+I93+I74+I62+I48</f>
        <v>12</v>
      </c>
      <c r="J161" s="134"/>
      <c r="K161" s="134">
        <f>K141+K101+K88+K81+K42</f>
        <v>4</v>
      </c>
      <c r="L161" s="134">
        <f t="shared" ref="L161:M161" si="35">L141+L101+L88+L81+L42</f>
        <v>5</v>
      </c>
      <c r="M161" s="134">
        <f t="shared" si="35"/>
        <v>6</v>
      </c>
      <c r="N161" s="134"/>
      <c r="O161" s="134"/>
      <c r="P161" s="134"/>
      <c r="Q161" s="134"/>
    </row>
    <row r="162" spans="6:17" x14ac:dyDescent="0.2">
      <c r="F162" s="133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</row>
    <row r="163" spans="6:17" x14ac:dyDescent="0.2">
      <c r="F163" s="133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</row>
    <row r="164" spans="6:17" x14ac:dyDescent="0.2">
      <c r="F164" s="133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</row>
    <row r="165" spans="6:17" x14ac:dyDescent="0.2">
      <c r="F165" s="133"/>
      <c r="G165" s="134">
        <f>G158+G152+G146+G140+G134+G127+G120+G113+G107+G100+G93+G87+G80+G74+G68+G62+G55+G48+G41</f>
        <v>30</v>
      </c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</row>
  </sheetData>
  <mergeCells count="165">
    <mergeCell ref="G29:H29"/>
    <mergeCell ref="I29:J29"/>
    <mergeCell ref="K29:M29"/>
    <mergeCell ref="N29:P29"/>
    <mergeCell ref="B27:P27"/>
    <mergeCell ref="B24:B25"/>
    <mergeCell ref="B1:P1"/>
    <mergeCell ref="G18:H18"/>
    <mergeCell ref="I18:J18"/>
    <mergeCell ref="K18:M18"/>
    <mergeCell ref="N18:P18"/>
    <mergeCell ref="C22:C23"/>
    <mergeCell ref="D22:D23"/>
    <mergeCell ref="B22:B23"/>
    <mergeCell ref="C10:C11"/>
    <mergeCell ref="D10:D11"/>
    <mergeCell ref="D24:D25"/>
    <mergeCell ref="C24:C25"/>
    <mergeCell ref="B5:B11"/>
    <mergeCell ref="B12:B13"/>
    <mergeCell ref="B14:B16"/>
    <mergeCell ref="G3:H3"/>
    <mergeCell ref="I3:J3"/>
    <mergeCell ref="K3:M3"/>
    <mergeCell ref="N3:P3"/>
    <mergeCell ref="B20:B21"/>
    <mergeCell ref="C5:C6"/>
    <mergeCell ref="D5:D6"/>
    <mergeCell ref="D7:D8"/>
    <mergeCell ref="C7:C8"/>
    <mergeCell ref="D12:D13"/>
    <mergeCell ref="C12:C13"/>
    <mergeCell ref="B41:B42"/>
    <mergeCell ref="C41:C42"/>
    <mergeCell ref="D41:D42"/>
    <mergeCell ref="G46:H46"/>
    <mergeCell ref="I46:J46"/>
    <mergeCell ref="G39:H39"/>
    <mergeCell ref="I39:J39"/>
    <mergeCell ref="K39:M39"/>
    <mergeCell ref="N39:P39"/>
    <mergeCell ref="G53:H53"/>
    <mergeCell ref="I53:J53"/>
    <mergeCell ref="K53:M53"/>
    <mergeCell ref="N53:P53"/>
    <mergeCell ref="B55:B56"/>
    <mergeCell ref="C55:C56"/>
    <mergeCell ref="D55:D56"/>
    <mergeCell ref="K46:M46"/>
    <mergeCell ref="N46:P46"/>
    <mergeCell ref="B48:B49"/>
    <mergeCell ref="C48:C49"/>
    <mergeCell ref="D48:D49"/>
    <mergeCell ref="G66:H66"/>
    <mergeCell ref="I66:J66"/>
    <mergeCell ref="K66:M66"/>
    <mergeCell ref="N66:P66"/>
    <mergeCell ref="B68:B69"/>
    <mergeCell ref="C68:C69"/>
    <mergeCell ref="D68:D69"/>
    <mergeCell ref="G60:H60"/>
    <mergeCell ref="I60:J60"/>
    <mergeCell ref="K60:M60"/>
    <mergeCell ref="N60:P60"/>
    <mergeCell ref="B62:B63"/>
    <mergeCell ref="C62:C63"/>
    <mergeCell ref="D62:D63"/>
    <mergeCell ref="G78:H78"/>
    <mergeCell ref="I78:J78"/>
    <mergeCell ref="K78:M78"/>
    <mergeCell ref="N78:P78"/>
    <mergeCell ref="B80:B81"/>
    <mergeCell ref="C80:C81"/>
    <mergeCell ref="D80:D81"/>
    <mergeCell ref="G72:H72"/>
    <mergeCell ref="I72:J72"/>
    <mergeCell ref="K72:M72"/>
    <mergeCell ref="N72:P72"/>
    <mergeCell ref="B74:B75"/>
    <mergeCell ref="C74:C75"/>
    <mergeCell ref="D74:D75"/>
    <mergeCell ref="G91:H91"/>
    <mergeCell ref="I91:J91"/>
    <mergeCell ref="K91:M91"/>
    <mergeCell ref="N91:P91"/>
    <mergeCell ref="B93:B94"/>
    <mergeCell ref="C93:C94"/>
    <mergeCell ref="D93:D94"/>
    <mergeCell ref="G85:H85"/>
    <mergeCell ref="I85:J85"/>
    <mergeCell ref="K85:M85"/>
    <mergeCell ref="N85:P85"/>
    <mergeCell ref="B87:B88"/>
    <mergeCell ref="C87:C88"/>
    <mergeCell ref="D87:D88"/>
    <mergeCell ref="G105:H105"/>
    <mergeCell ref="I105:J105"/>
    <mergeCell ref="K105:M105"/>
    <mergeCell ref="N105:P105"/>
    <mergeCell ref="B107:B108"/>
    <mergeCell ref="C107:C108"/>
    <mergeCell ref="D107:D108"/>
    <mergeCell ref="G98:H98"/>
    <mergeCell ref="I98:J98"/>
    <mergeCell ref="K98:M98"/>
    <mergeCell ref="N98:P98"/>
    <mergeCell ref="B100:B101"/>
    <mergeCell ref="C100:C101"/>
    <mergeCell ref="D100:D101"/>
    <mergeCell ref="G118:H118"/>
    <mergeCell ref="I118:J118"/>
    <mergeCell ref="K118:M118"/>
    <mergeCell ref="N118:P118"/>
    <mergeCell ref="B120:B121"/>
    <mergeCell ref="C120:C121"/>
    <mergeCell ref="D120:D121"/>
    <mergeCell ref="G111:H111"/>
    <mergeCell ref="I111:J111"/>
    <mergeCell ref="K111:M111"/>
    <mergeCell ref="N111:P111"/>
    <mergeCell ref="B113:B114"/>
    <mergeCell ref="C113:C114"/>
    <mergeCell ref="D113:D114"/>
    <mergeCell ref="G132:H132"/>
    <mergeCell ref="I132:J132"/>
    <mergeCell ref="K132:M132"/>
    <mergeCell ref="N132:P132"/>
    <mergeCell ref="B134:B135"/>
    <mergeCell ref="C134:C135"/>
    <mergeCell ref="D134:D135"/>
    <mergeCell ref="G125:H125"/>
    <mergeCell ref="I125:J125"/>
    <mergeCell ref="K125:M125"/>
    <mergeCell ref="N125:P125"/>
    <mergeCell ref="B127:B128"/>
    <mergeCell ref="C127:C128"/>
    <mergeCell ref="D127:D128"/>
    <mergeCell ref="G144:H144"/>
    <mergeCell ref="I144:J144"/>
    <mergeCell ref="K144:M144"/>
    <mergeCell ref="N144:P144"/>
    <mergeCell ref="B146:B147"/>
    <mergeCell ref="C146:C147"/>
    <mergeCell ref="D146:D147"/>
    <mergeCell ref="G138:H138"/>
    <mergeCell ref="I138:J138"/>
    <mergeCell ref="K138:M138"/>
    <mergeCell ref="N138:P138"/>
    <mergeCell ref="B140:B141"/>
    <mergeCell ref="C140:C141"/>
    <mergeCell ref="D140:D141"/>
    <mergeCell ref="G156:H156"/>
    <mergeCell ref="I156:J156"/>
    <mergeCell ref="K156:M156"/>
    <mergeCell ref="N156:P156"/>
    <mergeCell ref="B158:B159"/>
    <mergeCell ref="C158:C159"/>
    <mergeCell ref="D158:D159"/>
    <mergeCell ref="G150:H150"/>
    <mergeCell ref="I150:J150"/>
    <mergeCell ref="K150:M150"/>
    <mergeCell ref="N150:P150"/>
    <mergeCell ref="B152:B153"/>
    <mergeCell ref="C152:C153"/>
    <mergeCell ref="D152:D15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J38"/>
  <sheetViews>
    <sheetView workbookViewId="0">
      <selection activeCell="B33" sqref="B33:B38"/>
    </sheetView>
  </sheetViews>
  <sheetFormatPr baseColWidth="10" defaultRowHeight="14.4" x14ac:dyDescent="0.3"/>
  <cols>
    <col min="1" max="1" width="8.44140625" customWidth="1"/>
    <col min="2" max="2" width="36.33203125" customWidth="1"/>
    <col min="3" max="4" width="14.44140625" customWidth="1"/>
    <col min="5" max="5" width="27.33203125" customWidth="1"/>
    <col min="6" max="6" width="19.44140625" customWidth="1"/>
    <col min="7" max="8" width="14.44140625" customWidth="1"/>
  </cols>
  <sheetData>
    <row r="1" spans="1:10" x14ac:dyDescent="0.3">
      <c r="A1" s="152" t="s">
        <v>186</v>
      </c>
      <c r="B1" s="153" t="s">
        <v>201</v>
      </c>
      <c r="C1" s="152" t="s">
        <v>184</v>
      </c>
      <c r="D1" s="120" t="s">
        <v>145</v>
      </c>
      <c r="E1" s="120"/>
      <c r="F1" s="120"/>
      <c r="G1" s="117" t="s">
        <v>144</v>
      </c>
      <c r="H1" s="117"/>
      <c r="I1" s="117"/>
    </row>
    <row r="2" spans="1:10" ht="43.2" hidden="1" x14ac:dyDescent="0.3">
      <c r="A2" s="152"/>
      <c r="B2" s="153"/>
      <c r="C2" s="152"/>
      <c r="D2" s="112" t="s">
        <v>260</v>
      </c>
      <c r="E2" s="113" t="s">
        <v>185</v>
      </c>
      <c r="F2" s="113" t="s">
        <v>277</v>
      </c>
      <c r="G2" s="121" t="s">
        <v>261</v>
      </c>
      <c r="H2" s="121" t="s">
        <v>278</v>
      </c>
      <c r="I2" s="122" t="s">
        <v>279</v>
      </c>
    </row>
    <row r="3" spans="1:10" s="117" customFormat="1" hidden="1" x14ac:dyDescent="0.3">
      <c r="A3" s="34" t="s">
        <v>187</v>
      </c>
      <c r="B3" s="111" t="s">
        <v>217</v>
      </c>
      <c r="C3" s="34" t="s">
        <v>206</v>
      </c>
      <c r="D3" s="34" t="s">
        <v>12</v>
      </c>
      <c r="E3" s="34" t="s">
        <v>218</v>
      </c>
      <c r="F3" s="34">
        <v>2016</v>
      </c>
      <c r="G3" s="34" t="s">
        <v>12</v>
      </c>
      <c r="H3" s="34">
        <v>1</v>
      </c>
      <c r="I3" s="119">
        <v>2023</v>
      </c>
      <c r="J3"/>
    </row>
    <row r="4" spans="1:10" s="117" customFormat="1" x14ac:dyDescent="0.3">
      <c r="A4" s="34" t="s">
        <v>187</v>
      </c>
      <c r="B4" s="115" t="s">
        <v>205</v>
      </c>
      <c r="C4" s="34" t="s">
        <v>206</v>
      </c>
      <c r="D4" s="34" t="s">
        <v>12</v>
      </c>
      <c r="E4" s="34" t="s">
        <v>207</v>
      </c>
      <c r="F4" s="34">
        <v>2015</v>
      </c>
      <c r="G4" s="34" t="s">
        <v>13</v>
      </c>
      <c r="H4" s="34">
        <v>0</v>
      </c>
      <c r="I4" s="119"/>
      <c r="J4"/>
    </row>
    <row r="5" spans="1:10" s="117" customFormat="1" x14ac:dyDescent="0.3">
      <c r="A5" s="34" t="s">
        <v>187</v>
      </c>
      <c r="B5" s="115" t="s">
        <v>221</v>
      </c>
      <c r="C5" s="34" t="s">
        <v>206</v>
      </c>
      <c r="D5" s="34" t="s">
        <v>12</v>
      </c>
      <c r="E5" s="34" t="s">
        <v>222</v>
      </c>
      <c r="F5" s="34">
        <v>2016</v>
      </c>
      <c r="G5" s="34" t="s">
        <v>13</v>
      </c>
      <c r="H5" s="34">
        <v>0</v>
      </c>
      <c r="I5" s="119"/>
      <c r="J5"/>
    </row>
    <row r="6" spans="1:10" s="117" customFormat="1" x14ac:dyDescent="0.3">
      <c r="A6" s="34" t="s">
        <v>187</v>
      </c>
      <c r="B6" s="115" t="s">
        <v>251</v>
      </c>
      <c r="C6" s="34" t="s">
        <v>203</v>
      </c>
      <c r="D6" s="34" t="s">
        <v>12</v>
      </c>
      <c r="E6" s="34" t="s">
        <v>252</v>
      </c>
      <c r="F6" s="34">
        <v>2016</v>
      </c>
      <c r="G6" s="34" t="s">
        <v>13</v>
      </c>
      <c r="H6" s="34">
        <v>0</v>
      </c>
      <c r="I6" s="119"/>
      <c r="J6"/>
    </row>
    <row r="7" spans="1:10" s="117" customFormat="1" hidden="1" x14ac:dyDescent="0.3">
      <c r="A7" s="34" t="s">
        <v>187</v>
      </c>
      <c r="B7" s="115" t="s">
        <v>202</v>
      </c>
      <c r="C7" s="34" t="s">
        <v>203</v>
      </c>
      <c r="D7" s="34" t="s">
        <v>12</v>
      </c>
      <c r="E7" s="34" t="s">
        <v>204</v>
      </c>
      <c r="F7" s="34">
        <v>2015</v>
      </c>
      <c r="G7" s="34" t="s">
        <v>12</v>
      </c>
      <c r="H7" s="34">
        <v>1</v>
      </c>
      <c r="I7" s="119">
        <v>2024</v>
      </c>
      <c r="J7"/>
    </row>
    <row r="8" spans="1:10" s="117" customFormat="1" x14ac:dyDescent="0.3">
      <c r="A8" s="34"/>
      <c r="B8" s="166" t="s">
        <v>253</v>
      </c>
      <c r="C8" s="167" t="s">
        <v>255</v>
      </c>
      <c r="D8" s="167" t="s">
        <v>12</v>
      </c>
      <c r="E8" s="167" t="s">
        <v>254</v>
      </c>
      <c r="F8" s="34">
        <v>2016</v>
      </c>
      <c r="G8" s="34" t="s">
        <v>13</v>
      </c>
      <c r="H8" s="34">
        <v>0</v>
      </c>
      <c r="I8" s="119"/>
      <c r="J8"/>
    </row>
    <row r="9" spans="1:10" s="117" customFormat="1" x14ac:dyDescent="0.3">
      <c r="A9" s="34" t="s">
        <v>187</v>
      </c>
      <c r="B9" s="111" t="s">
        <v>238</v>
      </c>
      <c r="C9" s="34" t="s">
        <v>239</v>
      </c>
      <c r="D9" s="34" t="s">
        <v>12</v>
      </c>
      <c r="E9" s="34" t="s">
        <v>240</v>
      </c>
      <c r="F9" s="34">
        <v>2016</v>
      </c>
      <c r="G9" s="34" t="s">
        <v>13</v>
      </c>
      <c r="H9" s="34">
        <v>0</v>
      </c>
      <c r="I9" s="119"/>
      <c r="J9"/>
    </row>
    <row r="10" spans="1:10" s="117" customFormat="1" hidden="1" x14ac:dyDescent="0.3">
      <c r="A10" s="114" t="s">
        <v>183</v>
      </c>
      <c r="B10" s="115" t="s">
        <v>259</v>
      </c>
      <c r="C10" s="114" t="s">
        <v>239</v>
      </c>
      <c r="D10" s="34" t="s">
        <v>12</v>
      </c>
      <c r="E10" s="109" t="s">
        <v>275</v>
      </c>
      <c r="F10" s="109">
        <v>2016</v>
      </c>
      <c r="G10" s="34" t="s">
        <v>12</v>
      </c>
      <c r="H10" s="34">
        <v>1</v>
      </c>
      <c r="I10" s="119">
        <v>2023</v>
      </c>
      <c r="J10" s="123"/>
    </row>
    <row r="11" spans="1:10" s="117" customFormat="1" x14ac:dyDescent="0.3">
      <c r="A11" s="34" t="s">
        <v>187</v>
      </c>
      <c r="B11" s="111" t="s">
        <v>191</v>
      </c>
      <c r="C11" s="34" t="s">
        <v>192</v>
      </c>
      <c r="D11" s="34" t="s">
        <v>12</v>
      </c>
      <c r="E11" s="34" t="s">
        <v>193</v>
      </c>
      <c r="F11" s="34">
        <v>2000</v>
      </c>
      <c r="G11" s="34" t="s">
        <v>13</v>
      </c>
      <c r="H11" s="34">
        <v>0</v>
      </c>
      <c r="I11" s="119"/>
      <c r="J11" s="116"/>
    </row>
    <row r="12" spans="1:10" s="117" customFormat="1" hidden="1" x14ac:dyDescent="0.3">
      <c r="A12" s="34" t="s">
        <v>187</v>
      </c>
      <c r="B12" s="111" t="s">
        <v>214</v>
      </c>
      <c r="C12" s="34" t="s">
        <v>215</v>
      </c>
      <c r="D12" s="34" t="s">
        <v>12</v>
      </c>
      <c r="E12" s="34" t="s">
        <v>216</v>
      </c>
      <c r="F12" s="34">
        <v>2016</v>
      </c>
      <c r="G12" s="34" t="s">
        <v>12</v>
      </c>
      <c r="H12" s="34">
        <v>1</v>
      </c>
      <c r="I12" s="119">
        <v>2022</v>
      </c>
      <c r="J12" s="124"/>
    </row>
    <row r="13" spans="1:10" s="117" customFormat="1" x14ac:dyDescent="0.3">
      <c r="A13" s="34" t="s">
        <v>187</v>
      </c>
      <c r="B13" s="111" t="s">
        <v>233</v>
      </c>
      <c r="C13" s="34" t="s">
        <v>215</v>
      </c>
      <c r="D13" s="34" t="s">
        <v>12</v>
      </c>
      <c r="E13" s="34" t="s">
        <v>234</v>
      </c>
      <c r="F13" s="34">
        <v>2016</v>
      </c>
      <c r="G13" s="34" t="s">
        <v>13</v>
      </c>
      <c r="H13" s="34">
        <v>0</v>
      </c>
      <c r="I13" s="119"/>
      <c r="J13" s="116"/>
    </row>
    <row r="14" spans="1:10" x14ac:dyDescent="0.3">
      <c r="A14" s="34" t="s">
        <v>187</v>
      </c>
      <c r="B14" s="111" t="s">
        <v>188</v>
      </c>
      <c r="C14" s="34" t="s">
        <v>189</v>
      </c>
      <c r="D14" s="34" t="s">
        <v>12</v>
      </c>
      <c r="E14" s="34" t="s">
        <v>190</v>
      </c>
      <c r="F14" s="34">
        <v>1998</v>
      </c>
      <c r="G14" s="34" t="s">
        <v>13</v>
      </c>
      <c r="H14" s="34">
        <v>0</v>
      </c>
      <c r="I14" s="110"/>
    </row>
    <row r="15" spans="1:10" hidden="1" x14ac:dyDescent="0.3">
      <c r="A15" s="34" t="s">
        <v>187</v>
      </c>
      <c r="B15" s="111" t="s">
        <v>194</v>
      </c>
      <c r="C15" s="34" t="s">
        <v>189</v>
      </c>
      <c r="D15" s="34" t="s">
        <v>12</v>
      </c>
      <c r="E15" s="34" t="s">
        <v>195</v>
      </c>
      <c r="F15" s="34">
        <v>2000</v>
      </c>
      <c r="G15" s="34" t="s">
        <v>12</v>
      </c>
      <c r="H15" s="34">
        <v>1</v>
      </c>
      <c r="I15" s="110">
        <v>2022</v>
      </c>
      <c r="J15" s="125"/>
    </row>
    <row r="16" spans="1:10" hidden="1" x14ac:dyDescent="0.3">
      <c r="A16" s="34" t="s">
        <v>187</v>
      </c>
      <c r="B16" s="111" t="s">
        <v>199</v>
      </c>
      <c r="C16" s="34" t="s">
        <v>189</v>
      </c>
      <c r="D16" s="34" t="s">
        <v>12</v>
      </c>
      <c r="E16" s="34" t="s">
        <v>200</v>
      </c>
      <c r="F16" s="34">
        <v>2015</v>
      </c>
      <c r="G16" s="34" t="s">
        <v>12</v>
      </c>
      <c r="H16" s="34">
        <v>2</v>
      </c>
      <c r="I16" s="110">
        <v>2022</v>
      </c>
      <c r="J16" s="125"/>
    </row>
    <row r="17" spans="1:10" hidden="1" x14ac:dyDescent="0.3">
      <c r="A17" s="114" t="s">
        <v>183</v>
      </c>
      <c r="B17" s="115" t="s">
        <v>258</v>
      </c>
      <c r="C17" s="114" t="s">
        <v>189</v>
      </c>
      <c r="D17" s="34" t="s">
        <v>12</v>
      </c>
      <c r="E17" s="109" t="s">
        <v>276</v>
      </c>
      <c r="F17" s="109">
        <v>2016</v>
      </c>
      <c r="G17" s="34" t="s">
        <v>12</v>
      </c>
      <c r="H17" s="34">
        <v>1</v>
      </c>
      <c r="I17" s="110">
        <v>2023</v>
      </c>
      <c r="J17" s="123"/>
    </row>
    <row r="18" spans="1:10" x14ac:dyDescent="0.3">
      <c r="A18" s="34" t="s">
        <v>187</v>
      </c>
      <c r="B18" s="111" t="s">
        <v>241</v>
      </c>
      <c r="C18" s="34" t="s">
        <v>242</v>
      </c>
      <c r="D18" s="34" t="s">
        <v>12</v>
      </c>
      <c r="E18" s="34" t="s">
        <v>243</v>
      </c>
      <c r="F18" s="34">
        <v>2016</v>
      </c>
      <c r="G18" s="34" t="s">
        <v>13</v>
      </c>
      <c r="H18" s="34">
        <v>0</v>
      </c>
      <c r="I18" s="110"/>
    </row>
    <row r="19" spans="1:10" x14ac:dyDescent="0.3">
      <c r="A19" s="34" t="s">
        <v>187</v>
      </c>
      <c r="B19" s="111" t="s">
        <v>244</v>
      </c>
      <c r="C19" s="34" t="s">
        <v>242</v>
      </c>
      <c r="D19" s="34" t="s">
        <v>12</v>
      </c>
      <c r="E19" s="34" t="s">
        <v>245</v>
      </c>
      <c r="F19" s="34">
        <v>2016</v>
      </c>
      <c r="G19" s="34" t="s">
        <v>13</v>
      </c>
      <c r="H19" s="34">
        <v>0</v>
      </c>
      <c r="I19" s="110"/>
    </row>
    <row r="20" spans="1:10" hidden="1" x14ac:dyDescent="0.3">
      <c r="A20" s="34" t="s">
        <v>187</v>
      </c>
      <c r="B20" s="111" t="s">
        <v>196</v>
      </c>
      <c r="C20" s="34" t="s">
        <v>197</v>
      </c>
      <c r="D20" s="34" t="s">
        <v>12</v>
      </c>
      <c r="E20" s="34" t="s">
        <v>198</v>
      </c>
      <c r="F20" s="34">
        <v>2014</v>
      </c>
      <c r="G20" s="34" t="s">
        <v>12</v>
      </c>
      <c r="H20" s="34">
        <v>1</v>
      </c>
      <c r="I20" s="110">
        <v>2023</v>
      </c>
      <c r="J20" s="123"/>
    </row>
    <row r="21" spans="1:10" x14ac:dyDescent="0.3">
      <c r="A21" s="34" t="s">
        <v>187</v>
      </c>
      <c r="B21" s="111" t="s">
        <v>249</v>
      </c>
      <c r="C21" s="34" t="s">
        <v>197</v>
      </c>
      <c r="D21" s="34" t="s">
        <v>12</v>
      </c>
      <c r="E21" s="34" t="s">
        <v>250</v>
      </c>
      <c r="F21" s="34">
        <v>2015</v>
      </c>
      <c r="G21" s="34" t="s">
        <v>13</v>
      </c>
      <c r="H21" s="34">
        <v>0</v>
      </c>
      <c r="I21" s="110"/>
    </row>
    <row r="22" spans="1:10" x14ac:dyDescent="0.3">
      <c r="A22" s="34" t="s">
        <v>187</v>
      </c>
      <c r="B22" s="111" t="s">
        <v>219</v>
      </c>
      <c r="C22" s="34" t="s">
        <v>209</v>
      </c>
      <c r="D22" s="34" t="s">
        <v>12</v>
      </c>
      <c r="E22" s="34" t="s">
        <v>220</v>
      </c>
      <c r="F22" s="34">
        <v>2016</v>
      </c>
      <c r="G22" s="34" t="s">
        <v>13</v>
      </c>
      <c r="H22" s="34">
        <v>0</v>
      </c>
      <c r="I22" s="110"/>
    </row>
    <row r="23" spans="1:10" x14ac:dyDescent="0.3">
      <c r="A23" s="34" t="s">
        <v>187</v>
      </c>
      <c r="B23" s="111" t="s">
        <v>208</v>
      </c>
      <c r="C23" s="34" t="s">
        <v>209</v>
      </c>
      <c r="D23" s="34" t="s">
        <v>12</v>
      </c>
      <c r="E23" s="34" t="s">
        <v>210</v>
      </c>
      <c r="F23" s="34">
        <v>2016</v>
      </c>
      <c r="G23" s="34" t="s">
        <v>13</v>
      </c>
      <c r="H23" s="34">
        <v>0</v>
      </c>
      <c r="I23" s="110"/>
    </row>
    <row r="24" spans="1:10" x14ac:dyDescent="0.3">
      <c r="A24" s="34" t="s">
        <v>187</v>
      </c>
      <c r="B24" s="111" t="s">
        <v>230</v>
      </c>
      <c r="C24" s="34" t="s">
        <v>232</v>
      </c>
      <c r="D24" s="34" t="s">
        <v>12</v>
      </c>
      <c r="E24" s="34" t="s">
        <v>231</v>
      </c>
      <c r="F24" s="34">
        <v>2016</v>
      </c>
      <c r="G24" s="34" t="s">
        <v>13</v>
      </c>
      <c r="H24" s="34">
        <v>0</v>
      </c>
      <c r="I24" s="110"/>
    </row>
    <row r="25" spans="1:10" hidden="1" x14ac:dyDescent="0.3">
      <c r="A25" s="34" t="s">
        <v>187</v>
      </c>
      <c r="B25" s="111" t="s">
        <v>248</v>
      </c>
      <c r="C25" s="34" t="s">
        <v>247</v>
      </c>
      <c r="D25" s="34" t="s">
        <v>12</v>
      </c>
      <c r="E25" s="34" t="s">
        <v>246</v>
      </c>
      <c r="F25" s="34">
        <v>2016</v>
      </c>
      <c r="G25" s="34" t="s">
        <v>12</v>
      </c>
      <c r="H25" s="34">
        <v>1</v>
      </c>
      <c r="I25" s="110">
        <v>2023</v>
      </c>
      <c r="J25" s="123"/>
    </row>
    <row r="26" spans="1:10" x14ac:dyDescent="0.3">
      <c r="A26" s="34" t="s">
        <v>187</v>
      </c>
      <c r="B26" s="115" t="s">
        <v>235</v>
      </c>
      <c r="C26" s="34" t="s">
        <v>237</v>
      </c>
      <c r="D26" s="34" t="s">
        <v>12</v>
      </c>
      <c r="E26" s="34" t="s">
        <v>236</v>
      </c>
      <c r="F26" s="34">
        <v>2016</v>
      </c>
      <c r="G26" s="34" t="s">
        <v>13</v>
      </c>
      <c r="H26" s="34">
        <v>0</v>
      </c>
      <c r="I26" s="110"/>
    </row>
    <row r="27" spans="1:10" x14ac:dyDescent="0.3">
      <c r="A27" s="34" t="s">
        <v>187</v>
      </c>
      <c r="B27" s="111" t="s">
        <v>256</v>
      </c>
      <c r="C27" s="34" t="s">
        <v>237</v>
      </c>
      <c r="D27" s="34" t="s">
        <v>12</v>
      </c>
      <c r="E27" s="34" t="s">
        <v>257</v>
      </c>
      <c r="F27" s="34">
        <v>2016</v>
      </c>
      <c r="G27" s="34" t="s">
        <v>13</v>
      </c>
      <c r="H27" s="34">
        <v>0</v>
      </c>
      <c r="I27" s="110"/>
    </row>
    <row r="28" spans="1:10" x14ac:dyDescent="0.3">
      <c r="A28" s="34" t="s">
        <v>187</v>
      </c>
      <c r="B28" s="111" t="s">
        <v>226</v>
      </c>
      <c r="C28" s="34" t="s">
        <v>213</v>
      </c>
      <c r="D28" s="34" t="s">
        <v>12</v>
      </c>
      <c r="E28" s="34" t="s">
        <v>227</v>
      </c>
      <c r="F28" s="34">
        <v>2016</v>
      </c>
      <c r="G28" s="34" t="s">
        <v>13</v>
      </c>
      <c r="H28" s="34">
        <v>0</v>
      </c>
      <c r="I28" s="110"/>
    </row>
    <row r="29" spans="1:10" hidden="1" x14ac:dyDescent="0.3">
      <c r="A29" s="34" t="s">
        <v>187</v>
      </c>
      <c r="B29" s="111" t="s">
        <v>211</v>
      </c>
      <c r="C29" s="34" t="s">
        <v>213</v>
      </c>
      <c r="D29" s="34" t="s">
        <v>12</v>
      </c>
      <c r="E29" s="34" t="s">
        <v>212</v>
      </c>
      <c r="F29" s="34">
        <v>2016</v>
      </c>
      <c r="G29" s="34" t="s">
        <v>12</v>
      </c>
      <c r="H29" s="34">
        <v>1</v>
      </c>
      <c r="I29" s="110">
        <v>2023</v>
      </c>
      <c r="J29" s="123"/>
    </row>
    <row r="30" spans="1:10" hidden="1" x14ac:dyDescent="0.3">
      <c r="A30" s="34" t="s">
        <v>187</v>
      </c>
      <c r="B30" s="111" t="s">
        <v>223</v>
      </c>
      <c r="C30" s="34" t="s">
        <v>224</v>
      </c>
      <c r="D30" s="34" t="s">
        <v>12</v>
      </c>
      <c r="E30" s="34" t="s">
        <v>225</v>
      </c>
      <c r="F30" s="34">
        <v>2016</v>
      </c>
      <c r="G30" s="34" t="s">
        <v>12</v>
      </c>
      <c r="H30" s="34">
        <v>1</v>
      </c>
      <c r="I30" s="110">
        <v>2023</v>
      </c>
      <c r="J30" s="123"/>
    </row>
    <row r="31" spans="1:10" hidden="1" x14ac:dyDescent="0.3">
      <c r="A31" s="34" t="s">
        <v>187</v>
      </c>
      <c r="B31" s="111" t="s">
        <v>228</v>
      </c>
      <c r="C31" s="34" t="s">
        <v>224</v>
      </c>
      <c r="D31" s="34" t="s">
        <v>12</v>
      </c>
      <c r="E31" s="118" t="s">
        <v>229</v>
      </c>
      <c r="F31" s="34">
        <v>2016</v>
      </c>
      <c r="G31" s="34" t="s">
        <v>12</v>
      </c>
      <c r="H31" s="34">
        <v>1</v>
      </c>
      <c r="I31" s="110">
        <v>2022</v>
      </c>
      <c r="J31" s="125"/>
    </row>
    <row r="32" spans="1:10" x14ac:dyDescent="0.3">
      <c r="A32" s="34" t="s">
        <v>187</v>
      </c>
      <c r="B32" s="166" t="s">
        <v>272</v>
      </c>
      <c r="C32" s="167" t="s">
        <v>273</v>
      </c>
      <c r="D32" s="167" t="s">
        <v>12</v>
      </c>
      <c r="E32" s="167" t="s">
        <v>274</v>
      </c>
      <c r="F32" s="34">
        <v>2020</v>
      </c>
      <c r="G32" s="34" t="s">
        <v>13</v>
      </c>
      <c r="H32" s="34">
        <v>0</v>
      </c>
      <c r="I32" s="110"/>
    </row>
    <row r="33" spans="1:9" x14ac:dyDescent="0.3">
      <c r="A33" s="34" t="s">
        <v>187</v>
      </c>
      <c r="B33" s="111" t="s">
        <v>262</v>
      </c>
      <c r="C33" s="34" t="s">
        <v>192</v>
      </c>
      <c r="D33" s="114" t="s">
        <v>263</v>
      </c>
      <c r="E33" s="110"/>
      <c r="F33" s="109">
        <v>2023</v>
      </c>
      <c r="G33" s="34" t="s">
        <v>13</v>
      </c>
      <c r="H33" s="34">
        <v>0</v>
      </c>
      <c r="I33" s="110"/>
    </row>
    <row r="34" spans="1:9" x14ac:dyDescent="0.3">
      <c r="A34" s="34" t="s">
        <v>187</v>
      </c>
      <c r="B34" s="115" t="s">
        <v>264</v>
      </c>
      <c r="C34" s="114" t="s">
        <v>265</v>
      </c>
      <c r="D34" s="114" t="s">
        <v>263</v>
      </c>
      <c r="E34" s="110"/>
      <c r="F34" s="109">
        <v>2022</v>
      </c>
      <c r="G34" s="34" t="s">
        <v>13</v>
      </c>
      <c r="H34" s="34">
        <v>0</v>
      </c>
      <c r="I34" s="110"/>
    </row>
    <row r="35" spans="1:9" x14ac:dyDescent="0.3">
      <c r="A35" s="34" t="s">
        <v>187</v>
      </c>
      <c r="B35" s="115" t="s">
        <v>266</v>
      </c>
      <c r="C35" s="114" t="s">
        <v>247</v>
      </c>
      <c r="D35" s="114" t="s">
        <v>263</v>
      </c>
      <c r="E35" s="110"/>
      <c r="F35" s="126">
        <v>2024</v>
      </c>
      <c r="G35" s="34" t="s">
        <v>13</v>
      </c>
      <c r="H35" s="34">
        <v>0</v>
      </c>
      <c r="I35" s="110"/>
    </row>
    <row r="36" spans="1:9" x14ac:dyDescent="0.3">
      <c r="A36" s="109" t="s">
        <v>183</v>
      </c>
      <c r="B36" s="115" t="s">
        <v>268</v>
      </c>
      <c r="C36" s="114" t="s">
        <v>267</v>
      </c>
      <c r="D36" s="114" t="s">
        <v>263</v>
      </c>
      <c r="E36" s="110"/>
      <c r="F36" s="109">
        <v>2022</v>
      </c>
      <c r="G36" s="34" t="s">
        <v>13</v>
      </c>
      <c r="H36" s="34">
        <v>0</v>
      </c>
      <c r="I36" s="110"/>
    </row>
    <row r="37" spans="1:9" ht="14.4" customHeight="1" x14ac:dyDescent="0.3">
      <c r="A37" s="34" t="s">
        <v>187</v>
      </c>
      <c r="B37" s="115" t="s">
        <v>269</v>
      </c>
      <c r="C37" s="114" t="s">
        <v>270</v>
      </c>
      <c r="D37" s="114" t="s">
        <v>263</v>
      </c>
      <c r="E37" s="110"/>
      <c r="F37" s="109">
        <v>2022</v>
      </c>
      <c r="G37" s="34" t="s">
        <v>13</v>
      </c>
      <c r="H37" s="34">
        <v>0</v>
      </c>
      <c r="I37" s="110"/>
    </row>
    <row r="38" spans="1:9" x14ac:dyDescent="0.3">
      <c r="A38" s="109" t="s">
        <v>183</v>
      </c>
      <c r="B38" s="115" t="s">
        <v>271</v>
      </c>
      <c r="C38" s="114" t="s">
        <v>265</v>
      </c>
      <c r="D38" s="114" t="s">
        <v>263</v>
      </c>
      <c r="E38" s="110"/>
      <c r="F38" s="109">
        <v>2022</v>
      </c>
      <c r="G38" s="34" t="s">
        <v>13</v>
      </c>
      <c r="H38" s="34">
        <v>0</v>
      </c>
      <c r="I38" s="110"/>
    </row>
  </sheetData>
  <autoFilter ref="A1:I38" xr:uid="{00000000-0009-0000-0000-000001000000}">
    <filterColumn colId="6">
      <filters>
        <filter val="NO"/>
      </filters>
    </filterColumn>
  </autoFilter>
  <mergeCells count="3">
    <mergeCell ref="A1:A2"/>
    <mergeCell ref="B1:B2"/>
    <mergeCell ref="C1:C2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9"/>
  <sheetViews>
    <sheetView showGridLines="0" topLeftCell="A26" zoomScale="80" zoomScaleNormal="80" zoomScaleSheetLayoutView="80" workbookViewId="0">
      <selection activeCell="T26" sqref="T26"/>
    </sheetView>
  </sheetViews>
  <sheetFormatPr baseColWidth="10" defaultColWidth="11.44140625" defaultRowHeight="13.8" x14ac:dyDescent="0.3"/>
  <cols>
    <col min="1" max="1" width="3.109375" style="5" customWidth="1"/>
    <col min="2" max="2" width="4.6640625" style="4" customWidth="1"/>
    <col min="3" max="3" width="14.33203125" style="6" customWidth="1"/>
    <col min="4" max="4" width="5.109375" style="6" customWidth="1"/>
    <col min="5" max="5" width="11.33203125" style="6" customWidth="1"/>
    <col min="6" max="6" width="5.109375" style="6" customWidth="1"/>
    <col min="7" max="7" width="19.33203125" style="13" customWidth="1"/>
    <col min="8" max="8" width="12.44140625" style="6" customWidth="1"/>
    <col min="9" max="12" width="5.33203125" style="4" hidden="1" customWidth="1"/>
    <col min="13" max="13" width="6.44140625" style="4" hidden="1" customWidth="1"/>
    <col min="14" max="14" width="7.6640625" style="4" hidden="1" customWidth="1"/>
    <col min="15" max="15" width="26.5546875" style="6" customWidth="1"/>
    <col min="16" max="16" width="9.109375" style="6" hidden="1" customWidth="1"/>
    <col min="17" max="17" width="16.109375" style="6" customWidth="1"/>
    <col min="18" max="18" width="15.5546875" style="6" customWidth="1"/>
    <col min="19" max="19" width="16.88671875" style="6" customWidth="1"/>
    <col min="20" max="20" width="25.5546875" style="6" customWidth="1"/>
    <col min="21" max="21" width="16.88671875" style="6" customWidth="1"/>
    <col min="22" max="16384" width="11.44140625" style="5"/>
  </cols>
  <sheetData>
    <row r="1" spans="1:23" ht="15.75" customHeight="1" x14ac:dyDescent="0.3">
      <c r="B1" s="156" t="s">
        <v>156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32"/>
      <c r="V1" s="32"/>
      <c r="W1" s="32"/>
    </row>
    <row r="3" spans="1:23" hidden="1" x14ac:dyDescent="0.3">
      <c r="I3" s="154" t="s">
        <v>52</v>
      </c>
      <c r="J3" s="154"/>
      <c r="K3" s="154"/>
      <c r="L3" s="154"/>
      <c r="M3" s="154"/>
      <c r="Q3" s="155" t="s">
        <v>53</v>
      </c>
      <c r="R3" s="155"/>
    </row>
    <row r="4" spans="1:23" ht="48.75" customHeight="1" x14ac:dyDescent="0.3"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29" t="s">
        <v>7</v>
      </c>
      <c r="J4" s="29" t="s">
        <v>8</v>
      </c>
      <c r="K4" s="29" t="s">
        <v>9</v>
      </c>
      <c r="L4" s="29" t="s">
        <v>10</v>
      </c>
      <c r="M4" s="29" t="s">
        <v>51</v>
      </c>
      <c r="N4" s="29" t="s">
        <v>50</v>
      </c>
      <c r="O4" s="29" t="s">
        <v>11</v>
      </c>
      <c r="P4" s="29" t="s">
        <v>83</v>
      </c>
      <c r="Q4" s="29" t="s">
        <v>84</v>
      </c>
      <c r="R4" s="29" t="s">
        <v>85</v>
      </c>
      <c r="S4" s="29" t="s">
        <v>54</v>
      </c>
      <c r="T4" s="29" t="s">
        <v>55</v>
      </c>
      <c r="U4" s="30" t="s">
        <v>86</v>
      </c>
      <c r="V4" s="30" t="s">
        <v>146</v>
      </c>
      <c r="W4" s="30" t="s">
        <v>131</v>
      </c>
    </row>
    <row r="5" spans="1:23" s="15" customFormat="1" ht="69" x14ac:dyDescent="0.3">
      <c r="A5" s="15">
        <v>1</v>
      </c>
      <c r="B5" s="7" t="s">
        <v>43</v>
      </c>
      <c r="C5" s="7" t="s">
        <v>44</v>
      </c>
      <c r="D5" s="7" t="s">
        <v>45</v>
      </c>
      <c r="E5" s="7" t="s">
        <v>44</v>
      </c>
      <c r="F5" s="7" t="s">
        <v>46</v>
      </c>
      <c r="G5" s="7" t="s">
        <v>47</v>
      </c>
      <c r="H5" s="7" t="s">
        <v>16</v>
      </c>
      <c r="I5" s="9" t="s">
        <v>12</v>
      </c>
      <c r="J5" s="9" t="s">
        <v>13</v>
      </c>
      <c r="K5" s="9" t="s">
        <v>13</v>
      </c>
      <c r="L5" s="7" t="s">
        <v>13</v>
      </c>
      <c r="M5" s="7"/>
      <c r="N5" s="7"/>
      <c r="O5" s="7" t="s">
        <v>60</v>
      </c>
      <c r="P5" s="7">
        <v>32</v>
      </c>
      <c r="Q5" s="33" t="s">
        <v>81</v>
      </c>
      <c r="R5" s="7" t="s">
        <v>65</v>
      </c>
      <c r="S5" s="7" t="s">
        <v>79</v>
      </c>
      <c r="T5" s="9" t="s">
        <v>140</v>
      </c>
      <c r="U5" s="10" t="s">
        <v>65</v>
      </c>
      <c r="V5" s="27" t="s">
        <v>144</v>
      </c>
      <c r="W5" s="27" t="s">
        <v>147</v>
      </c>
    </row>
    <row r="6" spans="1:23" s="15" customFormat="1" ht="69" x14ac:dyDescent="0.3">
      <c r="A6" s="15">
        <v>2</v>
      </c>
      <c r="B6" s="7" t="s">
        <v>43</v>
      </c>
      <c r="C6" s="7" t="s">
        <v>44</v>
      </c>
      <c r="D6" s="7" t="s">
        <v>45</v>
      </c>
      <c r="E6" s="7" t="s">
        <v>44</v>
      </c>
      <c r="F6" s="7" t="s">
        <v>46</v>
      </c>
      <c r="G6" s="7" t="s">
        <v>47</v>
      </c>
      <c r="H6" s="7" t="s">
        <v>16</v>
      </c>
      <c r="I6" s="9" t="s">
        <v>12</v>
      </c>
      <c r="J6" s="9" t="s">
        <v>13</v>
      </c>
      <c r="K6" s="9" t="s">
        <v>13</v>
      </c>
      <c r="L6" s="7" t="s">
        <v>13</v>
      </c>
      <c r="M6" s="7"/>
      <c r="N6" s="7"/>
      <c r="O6" s="7" t="s">
        <v>60</v>
      </c>
      <c r="P6" s="7">
        <v>32</v>
      </c>
      <c r="Q6" s="33" t="s">
        <v>81</v>
      </c>
      <c r="R6" s="7" t="s">
        <v>65</v>
      </c>
      <c r="S6" s="7" t="s">
        <v>79</v>
      </c>
      <c r="T6" s="9" t="s">
        <v>141</v>
      </c>
      <c r="U6" s="10" t="s">
        <v>65</v>
      </c>
      <c r="V6" s="27" t="s">
        <v>145</v>
      </c>
      <c r="W6" s="27" t="s">
        <v>147</v>
      </c>
    </row>
    <row r="7" spans="1:23" s="15" customFormat="1" ht="41.4" x14ac:dyDescent="0.3">
      <c r="A7" s="15">
        <v>3</v>
      </c>
      <c r="B7" s="7" t="s">
        <v>43</v>
      </c>
      <c r="C7" s="7" t="s">
        <v>44</v>
      </c>
      <c r="D7" s="7" t="s">
        <v>45</v>
      </c>
      <c r="E7" s="7" t="s">
        <v>44</v>
      </c>
      <c r="F7" s="7" t="s">
        <v>48</v>
      </c>
      <c r="G7" s="7" t="s">
        <v>49</v>
      </c>
      <c r="H7" s="7" t="s">
        <v>16</v>
      </c>
      <c r="I7" s="9" t="s">
        <v>12</v>
      </c>
      <c r="J7" s="9" t="s">
        <v>13</v>
      </c>
      <c r="K7" s="9" t="s">
        <v>13</v>
      </c>
      <c r="L7" s="7" t="s">
        <v>13</v>
      </c>
      <c r="M7" s="7"/>
      <c r="N7" s="7"/>
      <c r="O7" s="7" t="s">
        <v>88</v>
      </c>
      <c r="P7" s="7"/>
      <c r="Q7" s="7" t="s">
        <v>81</v>
      </c>
      <c r="R7" s="7" t="s">
        <v>89</v>
      </c>
      <c r="S7" s="7" t="s">
        <v>90</v>
      </c>
      <c r="T7" s="9" t="s">
        <v>104</v>
      </c>
      <c r="U7" s="8" t="s">
        <v>89</v>
      </c>
      <c r="V7" s="27" t="s">
        <v>145</v>
      </c>
      <c r="W7" s="27" t="s">
        <v>148</v>
      </c>
    </row>
    <row r="8" spans="1:23" s="15" customFormat="1" ht="55.2" x14ac:dyDescent="0.3">
      <c r="A8" s="15">
        <v>4</v>
      </c>
      <c r="B8" s="7" t="s">
        <v>43</v>
      </c>
      <c r="C8" s="7" t="s">
        <v>44</v>
      </c>
      <c r="D8" s="7" t="s">
        <v>45</v>
      </c>
      <c r="E8" s="7" t="s">
        <v>44</v>
      </c>
      <c r="F8" s="7" t="s">
        <v>48</v>
      </c>
      <c r="G8" s="7" t="s">
        <v>49</v>
      </c>
      <c r="H8" s="7" t="s">
        <v>16</v>
      </c>
      <c r="I8" s="9" t="s">
        <v>12</v>
      </c>
      <c r="J8" s="9" t="s">
        <v>13</v>
      </c>
      <c r="K8" s="9" t="s">
        <v>13</v>
      </c>
      <c r="L8" s="7" t="s">
        <v>13</v>
      </c>
      <c r="M8" s="7"/>
      <c r="N8" s="7"/>
      <c r="O8" s="7" t="s">
        <v>91</v>
      </c>
      <c r="P8" s="7"/>
      <c r="Q8" s="7" t="s">
        <v>81</v>
      </c>
      <c r="R8" s="7" t="s">
        <v>89</v>
      </c>
      <c r="S8" s="7" t="s">
        <v>90</v>
      </c>
      <c r="T8" s="9" t="s">
        <v>105</v>
      </c>
      <c r="U8" s="8" t="s">
        <v>89</v>
      </c>
      <c r="V8" s="27" t="s">
        <v>144</v>
      </c>
      <c r="W8" s="27" t="s">
        <v>148</v>
      </c>
    </row>
    <row r="9" spans="1:23" ht="55.2" x14ac:dyDescent="0.3">
      <c r="A9" s="15">
        <v>5</v>
      </c>
      <c r="B9" s="7" t="s">
        <v>43</v>
      </c>
      <c r="C9" s="7" t="s">
        <v>44</v>
      </c>
      <c r="D9" s="7" t="s">
        <v>45</v>
      </c>
      <c r="E9" s="7" t="s">
        <v>44</v>
      </c>
      <c r="F9" s="7" t="s">
        <v>48</v>
      </c>
      <c r="G9" s="7" t="s">
        <v>49</v>
      </c>
      <c r="H9" s="7" t="s">
        <v>16</v>
      </c>
      <c r="I9" s="9" t="s">
        <v>12</v>
      </c>
      <c r="J9" s="9" t="s">
        <v>13</v>
      </c>
      <c r="K9" s="9" t="s">
        <v>13</v>
      </c>
      <c r="L9" s="7" t="s">
        <v>13</v>
      </c>
      <c r="M9" s="34"/>
      <c r="N9" s="7"/>
      <c r="O9" s="7" t="s">
        <v>92</v>
      </c>
      <c r="P9" s="7">
        <v>32</v>
      </c>
      <c r="Q9" s="35" t="s">
        <v>81</v>
      </c>
      <c r="R9" s="7" t="s">
        <v>73</v>
      </c>
      <c r="S9" s="7" t="s">
        <v>80</v>
      </c>
      <c r="T9" s="9" t="s">
        <v>106</v>
      </c>
      <c r="U9" s="8" t="s">
        <v>73</v>
      </c>
      <c r="V9" s="28" t="s">
        <v>145</v>
      </c>
      <c r="W9" s="28" t="s">
        <v>148</v>
      </c>
    </row>
    <row r="10" spans="1:23" ht="69" x14ac:dyDescent="0.3">
      <c r="A10" s="15">
        <v>6</v>
      </c>
      <c r="B10" s="7" t="s">
        <v>43</v>
      </c>
      <c r="C10" s="7" t="s">
        <v>44</v>
      </c>
      <c r="D10" s="7" t="s">
        <v>45</v>
      </c>
      <c r="E10" s="7" t="s">
        <v>44</v>
      </c>
      <c r="F10" s="7" t="s">
        <v>48</v>
      </c>
      <c r="G10" s="7" t="s">
        <v>49</v>
      </c>
      <c r="H10" s="7" t="s">
        <v>16</v>
      </c>
      <c r="I10" s="9" t="s">
        <v>12</v>
      </c>
      <c r="J10" s="9" t="s">
        <v>13</v>
      </c>
      <c r="K10" s="9" t="s">
        <v>13</v>
      </c>
      <c r="L10" s="7" t="s">
        <v>13</v>
      </c>
      <c r="M10" s="34"/>
      <c r="N10" s="7"/>
      <c r="O10" s="7" t="s">
        <v>92</v>
      </c>
      <c r="P10" s="7">
        <v>32</v>
      </c>
      <c r="Q10" s="35" t="s">
        <v>81</v>
      </c>
      <c r="R10" s="7" t="s">
        <v>73</v>
      </c>
      <c r="S10" s="7" t="s">
        <v>80</v>
      </c>
      <c r="T10" s="9" t="s">
        <v>107</v>
      </c>
      <c r="U10" s="8" t="s">
        <v>73</v>
      </c>
      <c r="V10" s="28" t="s">
        <v>144</v>
      </c>
      <c r="W10" s="28" t="s">
        <v>148</v>
      </c>
    </row>
    <row r="11" spans="1:23" s="15" customFormat="1" ht="55.2" x14ac:dyDescent="0.3">
      <c r="A11" s="15">
        <v>7</v>
      </c>
      <c r="B11" s="7" t="s">
        <v>43</v>
      </c>
      <c r="C11" s="7" t="s">
        <v>44</v>
      </c>
      <c r="D11" s="7" t="s">
        <v>45</v>
      </c>
      <c r="E11" s="7" t="s">
        <v>44</v>
      </c>
      <c r="F11" s="7" t="s">
        <v>48</v>
      </c>
      <c r="G11" s="7" t="s">
        <v>49</v>
      </c>
      <c r="H11" s="7" t="s">
        <v>16</v>
      </c>
      <c r="I11" s="9" t="s">
        <v>12</v>
      </c>
      <c r="J11" s="9" t="s">
        <v>12</v>
      </c>
      <c r="K11" s="9" t="s">
        <v>13</v>
      </c>
      <c r="L11" s="7" t="s">
        <v>13</v>
      </c>
      <c r="M11" s="7"/>
      <c r="N11" s="7"/>
      <c r="O11" s="7" t="s">
        <v>61</v>
      </c>
      <c r="P11" s="7"/>
      <c r="Q11" s="7" t="s">
        <v>68</v>
      </c>
      <c r="R11" s="7" t="s">
        <v>71</v>
      </c>
      <c r="S11" s="7" t="s">
        <v>71</v>
      </c>
      <c r="T11" s="9" t="s">
        <v>108</v>
      </c>
      <c r="U11" s="8" t="s">
        <v>71</v>
      </c>
      <c r="V11" s="27" t="s">
        <v>144</v>
      </c>
      <c r="W11" s="27" t="s">
        <v>153</v>
      </c>
    </row>
    <row r="12" spans="1:23" s="15" customFormat="1" ht="55.2" x14ac:dyDescent="0.3">
      <c r="A12" s="15">
        <v>8</v>
      </c>
      <c r="B12" s="7" t="s">
        <v>38</v>
      </c>
      <c r="C12" s="7" t="s">
        <v>39</v>
      </c>
      <c r="D12" s="7" t="s">
        <v>40</v>
      </c>
      <c r="E12" s="7" t="s">
        <v>39</v>
      </c>
      <c r="F12" s="7" t="s">
        <v>41</v>
      </c>
      <c r="G12" s="7" t="s">
        <v>42</v>
      </c>
      <c r="H12" s="7" t="s">
        <v>16</v>
      </c>
      <c r="I12" s="9" t="s">
        <v>12</v>
      </c>
      <c r="J12" s="9" t="s">
        <v>12</v>
      </c>
      <c r="K12" s="9" t="s">
        <v>12</v>
      </c>
      <c r="L12" s="7" t="s">
        <v>12</v>
      </c>
      <c r="M12" s="7"/>
      <c r="N12" s="7"/>
      <c r="O12" s="7" t="s">
        <v>119</v>
      </c>
      <c r="P12" s="7"/>
      <c r="Q12" s="7" t="s">
        <v>120</v>
      </c>
      <c r="R12" s="7" t="s">
        <v>70</v>
      </c>
      <c r="S12" s="7" t="s">
        <v>78</v>
      </c>
      <c r="T12" s="9" t="s">
        <v>121</v>
      </c>
      <c r="U12" s="10" t="s">
        <v>70</v>
      </c>
      <c r="V12" s="27" t="s">
        <v>144</v>
      </c>
      <c r="W12" s="27" t="s">
        <v>149</v>
      </c>
    </row>
    <row r="13" spans="1:23" s="6" customFormat="1" ht="69" x14ac:dyDescent="0.3">
      <c r="A13" s="15">
        <v>9</v>
      </c>
      <c r="B13" s="7" t="s">
        <v>14</v>
      </c>
      <c r="C13" s="7" t="s">
        <v>15</v>
      </c>
      <c r="D13" s="7" t="s">
        <v>17</v>
      </c>
      <c r="E13" s="7" t="s">
        <v>18</v>
      </c>
      <c r="F13" s="7" t="s">
        <v>19</v>
      </c>
      <c r="G13" s="7" t="s">
        <v>20</v>
      </c>
      <c r="H13" s="7" t="s">
        <v>16</v>
      </c>
      <c r="I13" s="9" t="s">
        <v>12</v>
      </c>
      <c r="J13" s="9" t="s">
        <v>12</v>
      </c>
      <c r="K13" s="9" t="s">
        <v>12</v>
      </c>
      <c r="L13" s="7" t="s">
        <v>13</v>
      </c>
      <c r="M13" s="7"/>
      <c r="N13" s="7"/>
      <c r="O13" s="7" t="s">
        <v>100</v>
      </c>
      <c r="P13" s="7"/>
      <c r="Q13" s="7" t="s">
        <v>122</v>
      </c>
      <c r="R13" s="7" t="s">
        <v>143</v>
      </c>
      <c r="S13" s="7" t="s">
        <v>76</v>
      </c>
      <c r="T13" s="9" t="s">
        <v>101</v>
      </c>
      <c r="U13" s="17" t="s">
        <v>143</v>
      </c>
      <c r="V13" s="17" t="s">
        <v>144</v>
      </c>
      <c r="W13" s="17" t="s">
        <v>149</v>
      </c>
    </row>
    <row r="14" spans="1:23" s="6" customFormat="1" ht="55.2" x14ac:dyDescent="0.3">
      <c r="A14" s="15">
        <v>10</v>
      </c>
      <c r="B14" s="7" t="s">
        <v>14</v>
      </c>
      <c r="C14" s="7" t="s">
        <v>15</v>
      </c>
      <c r="D14" s="7" t="s">
        <v>17</v>
      </c>
      <c r="E14" s="7" t="s">
        <v>18</v>
      </c>
      <c r="F14" s="7" t="s">
        <v>21</v>
      </c>
      <c r="G14" s="7" t="s">
        <v>22</v>
      </c>
      <c r="H14" s="7" t="s">
        <v>16</v>
      </c>
      <c r="I14" s="9" t="s">
        <v>12</v>
      </c>
      <c r="J14" s="9" t="s">
        <v>12</v>
      </c>
      <c r="K14" s="9" t="s">
        <v>12</v>
      </c>
      <c r="L14" s="7" t="s">
        <v>13</v>
      </c>
      <c r="M14" s="7"/>
      <c r="N14" s="7"/>
      <c r="O14" s="7" t="s">
        <v>123</v>
      </c>
      <c r="P14" s="7"/>
      <c r="Q14" s="7" t="s">
        <v>99</v>
      </c>
      <c r="R14" s="7" t="s">
        <v>56</v>
      </c>
      <c r="S14" s="7" t="s">
        <v>98</v>
      </c>
      <c r="T14" s="9" t="s">
        <v>97</v>
      </c>
      <c r="U14" s="10" t="s">
        <v>99</v>
      </c>
      <c r="V14" s="17" t="s">
        <v>144</v>
      </c>
      <c r="W14" s="17" t="s">
        <v>149</v>
      </c>
    </row>
    <row r="15" spans="1:23" s="6" customFormat="1" ht="15.75" customHeight="1" x14ac:dyDescent="0.3">
      <c r="B15" s="7"/>
      <c r="C15" s="7"/>
      <c r="D15" s="7"/>
      <c r="E15" s="7"/>
      <c r="F15" s="7"/>
      <c r="G15" s="7"/>
      <c r="H15" s="7"/>
      <c r="I15" s="9"/>
      <c r="J15" s="9"/>
      <c r="K15" s="9"/>
      <c r="L15" s="7"/>
      <c r="M15" s="7"/>
      <c r="N15" s="7"/>
      <c r="O15" s="7"/>
      <c r="P15" s="7"/>
      <c r="Q15" s="7"/>
      <c r="R15" s="7"/>
      <c r="S15" s="7"/>
      <c r="T15" s="9"/>
      <c r="U15" s="10"/>
      <c r="V15" s="17"/>
      <c r="W15" s="17"/>
    </row>
    <row r="16" spans="1:23" s="6" customFormat="1" ht="15.75" customHeight="1" x14ac:dyDescent="0.3">
      <c r="B16" s="4"/>
      <c r="C16" s="4"/>
      <c r="D16" s="4"/>
      <c r="E16" s="4"/>
      <c r="F16" s="4"/>
      <c r="G16" s="4"/>
      <c r="H16" s="4"/>
      <c r="I16" s="37"/>
      <c r="J16" s="37"/>
      <c r="K16" s="37"/>
      <c r="L16" s="4"/>
      <c r="M16" s="4"/>
      <c r="N16" s="4"/>
      <c r="O16" s="4"/>
      <c r="P16" s="4"/>
      <c r="Q16" s="4"/>
      <c r="R16" s="4"/>
      <c r="S16" s="4"/>
      <c r="T16" s="37"/>
      <c r="U16" s="10"/>
      <c r="V16" s="17"/>
      <c r="W16" s="17"/>
    </row>
    <row r="17" spans="1:23" s="6" customFormat="1" ht="15.75" customHeight="1" x14ac:dyDescent="0.3">
      <c r="B17" s="156" t="s">
        <v>156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0"/>
      <c r="V17" s="17"/>
      <c r="W17" s="17"/>
    </row>
    <row r="18" spans="1:23" s="6" customFormat="1" ht="15.75" customHeight="1" x14ac:dyDescent="0.3">
      <c r="B18" s="4"/>
      <c r="G18" s="13"/>
      <c r="I18" s="4"/>
      <c r="J18" s="4"/>
      <c r="K18" s="4"/>
      <c r="L18" s="4"/>
      <c r="M18" s="4"/>
      <c r="N18" s="4"/>
      <c r="U18" s="10"/>
      <c r="V18" s="17"/>
      <c r="W18" s="17"/>
    </row>
    <row r="19" spans="1:23" s="6" customFormat="1" hidden="1" x14ac:dyDescent="0.3">
      <c r="B19" s="4"/>
      <c r="G19" s="13"/>
      <c r="I19" s="154" t="s">
        <v>52</v>
      </c>
      <c r="J19" s="154"/>
      <c r="K19" s="154"/>
      <c r="L19" s="154"/>
      <c r="M19" s="154"/>
      <c r="N19" s="4"/>
      <c r="Q19" s="155" t="s">
        <v>53</v>
      </c>
      <c r="R19" s="155"/>
      <c r="U19" s="10"/>
      <c r="V19" s="17"/>
      <c r="W19" s="17"/>
    </row>
    <row r="20" spans="1:23" s="6" customFormat="1" ht="47.25" customHeight="1" x14ac:dyDescent="0.3">
      <c r="B20" s="29" t="s">
        <v>0</v>
      </c>
      <c r="C20" s="29" t="s">
        <v>1</v>
      </c>
      <c r="D20" s="29" t="s">
        <v>2</v>
      </c>
      <c r="E20" s="29" t="s">
        <v>3</v>
      </c>
      <c r="F20" s="29" t="s">
        <v>4</v>
      </c>
      <c r="G20" s="29" t="s">
        <v>5</v>
      </c>
      <c r="H20" s="29" t="s">
        <v>6</v>
      </c>
      <c r="I20" s="29" t="s">
        <v>7</v>
      </c>
      <c r="J20" s="29" t="s">
        <v>8</v>
      </c>
      <c r="K20" s="29" t="s">
        <v>9</v>
      </c>
      <c r="L20" s="29" t="s">
        <v>10</v>
      </c>
      <c r="M20" s="29" t="s">
        <v>51</v>
      </c>
      <c r="N20" s="29" t="s">
        <v>50</v>
      </c>
      <c r="O20" s="29" t="s">
        <v>11</v>
      </c>
      <c r="P20" s="29" t="s">
        <v>83</v>
      </c>
      <c r="Q20" s="29" t="s">
        <v>84</v>
      </c>
      <c r="R20" s="29" t="s">
        <v>85</v>
      </c>
      <c r="S20" s="29" t="s">
        <v>54</v>
      </c>
      <c r="T20" s="29" t="s">
        <v>55</v>
      </c>
      <c r="U20" s="10"/>
      <c r="V20" s="17"/>
      <c r="W20" s="17"/>
    </row>
    <row r="21" spans="1:23" s="6" customFormat="1" ht="55.2" x14ac:dyDescent="0.3">
      <c r="A21" s="6">
        <v>11</v>
      </c>
      <c r="B21" s="7" t="s">
        <v>14</v>
      </c>
      <c r="C21" s="7" t="s">
        <v>15</v>
      </c>
      <c r="D21" s="7" t="s">
        <v>17</v>
      </c>
      <c r="E21" s="7" t="s">
        <v>18</v>
      </c>
      <c r="F21" s="7" t="s">
        <v>23</v>
      </c>
      <c r="G21" s="7" t="s">
        <v>24</v>
      </c>
      <c r="H21" s="7" t="s">
        <v>16</v>
      </c>
      <c r="I21" s="9" t="s">
        <v>12</v>
      </c>
      <c r="J21" s="9" t="s">
        <v>12</v>
      </c>
      <c r="K21" s="9" t="s">
        <v>12</v>
      </c>
      <c r="L21" s="7" t="s">
        <v>12</v>
      </c>
      <c r="M21" s="7"/>
      <c r="N21" s="7">
        <v>63</v>
      </c>
      <c r="O21" s="7" t="s">
        <v>57</v>
      </c>
      <c r="P21" s="7">
        <v>36</v>
      </c>
      <c r="Q21" s="7" t="s">
        <v>82</v>
      </c>
      <c r="R21" s="7" t="s">
        <v>64</v>
      </c>
      <c r="S21" s="7" t="s">
        <v>75</v>
      </c>
      <c r="T21" s="9" t="s">
        <v>58</v>
      </c>
      <c r="U21" s="17" t="s">
        <v>63</v>
      </c>
      <c r="V21" s="17" t="s">
        <v>144</v>
      </c>
      <c r="W21" s="17" t="s">
        <v>149</v>
      </c>
    </row>
    <row r="22" spans="1:23" s="15" customFormat="1" ht="69" x14ac:dyDescent="0.3">
      <c r="A22" s="6">
        <v>12</v>
      </c>
      <c r="B22" s="7" t="s">
        <v>14</v>
      </c>
      <c r="C22" s="7" t="s">
        <v>15</v>
      </c>
      <c r="D22" s="7" t="s">
        <v>25</v>
      </c>
      <c r="E22" s="7" t="s">
        <v>26</v>
      </c>
      <c r="F22" s="7" t="s">
        <v>27</v>
      </c>
      <c r="G22" s="7" t="s">
        <v>28</v>
      </c>
      <c r="H22" s="7" t="s">
        <v>16</v>
      </c>
      <c r="I22" s="9" t="s">
        <v>12</v>
      </c>
      <c r="J22" s="9" t="s">
        <v>13</v>
      </c>
      <c r="K22" s="9" t="s">
        <v>13</v>
      </c>
      <c r="L22" s="7" t="s">
        <v>13</v>
      </c>
      <c r="M22" s="7"/>
      <c r="N22" s="7"/>
      <c r="O22" s="7" t="s">
        <v>96</v>
      </c>
      <c r="P22" s="7"/>
      <c r="Q22" s="7" t="s">
        <v>142</v>
      </c>
      <c r="R22" s="7" t="s">
        <v>113</v>
      </c>
      <c r="S22" s="7" t="s">
        <v>113</v>
      </c>
      <c r="T22" s="9" t="s">
        <v>114</v>
      </c>
      <c r="U22" s="8" t="s">
        <v>113</v>
      </c>
      <c r="V22" s="27" t="s">
        <v>144</v>
      </c>
      <c r="W22" s="27" t="s">
        <v>150</v>
      </c>
    </row>
    <row r="23" spans="1:23" s="15" customFormat="1" ht="69" x14ac:dyDescent="0.3">
      <c r="A23" s="6">
        <v>13</v>
      </c>
      <c r="B23" s="7" t="s">
        <v>14</v>
      </c>
      <c r="C23" s="7" t="s">
        <v>15</v>
      </c>
      <c r="D23" s="7" t="s">
        <v>25</v>
      </c>
      <c r="E23" s="7" t="s">
        <v>26</v>
      </c>
      <c r="F23" s="7" t="s">
        <v>27</v>
      </c>
      <c r="G23" s="7" t="s">
        <v>28</v>
      </c>
      <c r="H23" s="7" t="s">
        <v>16</v>
      </c>
      <c r="I23" s="9" t="s">
        <v>12</v>
      </c>
      <c r="J23" s="9" t="s">
        <v>13</v>
      </c>
      <c r="K23" s="9" t="s">
        <v>13</v>
      </c>
      <c r="L23" s="7" t="s">
        <v>13</v>
      </c>
      <c r="M23" s="7"/>
      <c r="N23" s="7"/>
      <c r="O23" s="7" t="s">
        <v>96</v>
      </c>
      <c r="P23" s="7"/>
      <c r="Q23" s="7" t="s">
        <v>142</v>
      </c>
      <c r="R23" s="7" t="s">
        <v>66</v>
      </c>
      <c r="S23" s="7" t="s">
        <v>77</v>
      </c>
      <c r="T23" s="7" t="s">
        <v>115</v>
      </c>
      <c r="U23" s="8" t="s">
        <v>77</v>
      </c>
      <c r="V23" s="27" t="s">
        <v>144</v>
      </c>
      <c r="W23" s="27" t="s">
        <v>150</v>
      </c>
    </row>
    <row r="24" spans="1:23" s="15" customFormat="1" ht="72.75" customHeight="1" x14ac:dyDescent="0.3">
      <c r="A24" s="6">
        <v>14</v>
      </c>
      <c r="B24" s="24" t="s">
        <v>14</v>
      </c>
      <c r="C24" s="7" t="s">
        <v>15</v>
      </c>
      <c r="D24" s="7" t="s">
        <v>25</v>
      </c>
      <c r="E24" s="7" t="s">
        <v>26</v>
      </c>
      <c r="F24" s="7" t="s">
        <v>29</v>
      </c>
      <c r="G24" s="7" t="s">
        <v>30</v>
      </c>
      <c r="H24" s="7" t="s">
        <v>16</v>
      </c>
      <c r="I24" s="9" t="s">
        <v>12</v>
      </c>
      <c r="J24" s="9" t="s">
        <v>12</v>
      </c>
      <c r="K24" s="9" t="s">
        <v>13</v>
      </c>
      <c r="L24" s="7" t="s">
        <v>13</v>
      </c>
      <c r="M24" s="7"/>
      <c r="N24" s="7"/>
      <c r="O24" s="7" t="s">
        <v>59</v>
      </c>
      <c r="P24" s="7"/>
      <c r="Q24" s="7" t="s">
        <v>102</v>
      </c>
      <c r="R24" s="7" t="s">
        <v>103</v>
      </c>
      <c r="S24" s="7" t="s">
        <v>87</v>
      </c>
      <c r="T24" s="9" t="s">
        <v>126</v>
      </c>
      <c r="U24" s="17" t="s">
        <v>102</v>
      </c>
      <c r="V24" s="27" t="s">
        <v>145</v>
      </c>
      <c r="W24" s="27" t="s">
        <v>149</v>
      </c>
    </row>
    <row r="25" spans="1:23" s="15" customFormat="1" ht="69" x14ac:dyDescent="0.3">
      <c r="A25" s="6">
        <v>15</v>
      </c>
      <c r="B25" s="24" t="s">
        <v>14</v>
      </c>
      <c r="C25" s="7" t="s">
        <v>15</v>
      </c>
      <c r="D25" s="7" t="s">
        <v>25</v>
      </c>
      <c r="E25" s="7" t="s">
        <v>26</v>
      </c>
      <c r="F25" s="7" t="s">
        <v>29</v>
      </c>
      <c r="G25" s="7" t="s">
        <v>30</v>
      </c>
      <c r="H25" s="7" t="s">
        <v>16</v>
      </c>
      <c r="I25" s="9" t="s">
        <v>12</v>
      </c>
      <c r="J25" s="9" t="s">
        <v>12</v>
      </c>
      <c r="K25" s="9" t="s">
        <v>13</v>
      </c>
      <c r="L25" s="7" t="s">
        <v>13</v>
      </c>
      <c r="M25" s="7"/>
      <c r="N25" s="7">
        <v>161</v>
      </c>
      <c r="O25" s="7" t="s">
        <v>59</v>
      </c>
      <c r="P25" s="7"/>
      <c r="Q25" s="7" t="s">
        <v>102</v>
      </c>
      <c r="R25" s="7" t="s">
        <v>67</v>
      </c>
      <c r="S25" s="7" t="s">
        <v>116</v>
      </c>
      <c r="T25" s="9" t="s">
        <v>117</v>
      </c>
      <c r="U25" s="8" t="s">
        <v>67</v>
      </c>
      <c r="V25" s="27" t="s">
        <v>144</v>
      </c>
      <c r="W25" s="27" t="s">
        <v>151</v>
      </c>
    </row>
    <row r="26" spans="1:23" s="15" customFormat="1" ht="69" x14ac:dyDescent="0.3">
      <c r="A26" s="6">
        <v>16</v>
      </c>
      <c r="B26" s="25" t="s">
        <v>14</v>
      </c>
      <c r="C26" s="7" t="s">
        <v>15</v>
      </c>
      <c r="D26" s="7" t="s">
        <v>25</v>
      </c>
      <c r="E26" s="7" t="s">
        <v>26</v>
      </c>
      <c r="F26" s="7" t="s">
        <v>29</v>
      </c>
      <c r="G26" s="7" t="s">
        <v>30</v>
      </c>
      <c r="H26" s="7" t="s">
        <v>16</v>
      </c>
      <c r="I26" s="11" t="s">
        <v>12</v>
      </c>
      <c r="J26" s="11" t="s">
        <v>12</v>
      </c>
      <c r="K26" s="11" t="s">
        <v>13</v>
      </c>
      <c r="L26" s="12" t="s">
        <v>13</v>
      </c>
      <c r="M26" s="12"/>
      <c r="N26" s="7">
        <v>161</v>
      </c>
      <c r="O26" s="7" t="s">
        <v>59</v>
      </c>
      <c r="P26" s="7"/>
      <c r="Q26" s="7" t="s">
        <v>102</v>
      </c>
      <c r="R26" s="7" t="s">
        <v>67</v>
      </c>
      <c r="S26" s="7" t="s">
        <v>116</v>
      </c>
      <c r="T26" s="9" t="s">
        <v>118</v>
      </c>
      <c r="U26" s="8" t="s">
        <v>67</v>
      </c>
      <c r="V26" s="27" t="s">
        <v>145</v>
      </c>
      <c r="W26" s="27" t="s">
        <v>151</v>
      </c>
    </row>
    <row r="27" spans="1:23" s="15" customFormat="1" ht="55.2" x14ac:dyDescent="0.3">
      <c r="A27" s="6">
        <v>17</v>
      </c>
      <c r="B27" s="7" t="s">
        <v>14</v>
      </c>
      <c r="C27" s="7" t="s">
        <v>15</v>
      </c>
      <c r="D27" s="7" t="s">
        <v>25</v>
      </c>
      <c r="E27" s="7" t="s">
        <v>26</v>
      </c>
      <c r="F27" s="7" t="s">
        <v>31</v>
      </c>
      <c r="G27" s="7" t="s">
        <v>32</v>
      </c>
      <c r="H27" s="7" t="s">
        <v>16</v>
      </c>
      <c r="I27" s="9" t="s">
        <v>12</v>
      </c>
      <c r="J27" s="9" t="s">
        <v>13</v>
      </c>
      <c r="K27" s="9" t="s">
        <v>13</v>
      </c>
      <c r="L27" s="7" t="s">
        <v>13</v>
      </c>
      <c r="M27" s="7"/>
      <c r="N27" s="7"/>
      <c r="O27" s="7" t="s">
        <v>93</v>
      </c>
      <c r="P27" s="7"/>
      <c r="Q27" s="7" t="s">
        <v>109</v>
      </c>
      <c r="R27" s="7" t="s">
        <v>72</v>
      </c>
      <c r="S27" s="7" t="s">
        <v>72</v>
      </c>
      <c r="T27" s="9" t="s">
        <v>110</v>
      </c>
      <c r="U27" s="10" t="s">
        <v>72</v>
      </c>
      <c r="V27" s="27" t="s">
        <v>144</v>
      </c>
      <c r="W27" s="27" t="s">
        <v>148</v>
      </c>
    </row>
    <row r="28" spans="1:23" s="15" customFormat="1" ht="55.2" x14ac:dyDescent="0.3">
      <c r="A28" s="6">
        <v>18</v>
      </c>
      <c r="B28" s="7" t="s">
        <v>14</v>
      </c>
      <c r="C28" s="7" t="s">
        <v>15</v>
      </c>
      <c r="D28" s="7" t="s">
        <v>25</v>
      </c>
      <c r="E28" s="7" t="s">
        <v>26</v>
      </c>
      <c r="F28" s="7" t="s">
        <v>31</v>
      </c>
      <c r="G28" s="7" t="s">
        <v>32</v>
      </c>
      <c r="H28" s="7" t="s">
        <v>16</v>
      </c>
      <c r="I28" s="9" t="s">
        <v>12</v>
      </c>
      <c r="J28" s="9" t="s">
        <v>13</v>
      </c>
      <c r="K28" s="9" t="s">
        <v>13</v>
      </c>
      <c r="L28" s="9" t="s">
        <v>13</v>
      </c>
      <c r="M28" s="7"/>
      <c r="N28" s="7"/>
      <c r="O28" s="7" t="s">
        <v>62</v>
      </c>
      <c r="P28" s="7"/>
      <c r="Q28" s="7" t="s">
        <v>69</v>
      </c>
      <c r="R28" s="7" t="s">
        <v>74</v>
      </c>
      <c r="S28" s="7" t="s">
        <v>74</v>
      </c>
      <c r="T28" s="9" t="s">
        <v>111</v>
      </c>
      <c r="U28" s="17" t="s">
        <v>74</v>
      </c>
      <c r="V28" s="27" t="s">
        <v>144</v>
      </c>
      <c r="W28" s="27" t="s">
        <v>148</v>
      </c>
    </row>
    <row r="29" spans="1:23" s="15" customFormat="1" ht="55.2" x14ac:dyDescent="0.3">
      <c r="A29" s="6">
        <v>19</v>
      </c>
      <c r="B29" s="26" t="s">
        <v>14</v>
      </c>
      <c r="C29" s="7" t="s">
        <v>15</v>
      </c>
      <c r="D29" s="7" t="s">
        <v>25</v>
      </c>
      <c r="E29" s="7" t="s">
        <v>26</v>
      </c>
      <c r="F29" s="7" t="s">
        <v>31</v>
      </c>
      <c r="G29" s="7" t="s">
        <v>32</v>
      </c>
      <c r="H29" s="7" t="s">
        <v>16</v>
      </c>
      <c r="I29" s="9" t="s">
        <v>12</v>
      </c>
      <c r="J29" s="9" t="s">
        <v>13</v>
      </c>
      <c r="K29" s="9" t="s">
        <v>13</v>
      </c>
      <c r="L29" s="9" t="s">
        <v>13</v>
      </c>
      <c r="M29" s="7"/>
      <c r="N29" s="7"/>
      <c r="O29" s="7" t="s">
        <v>62</v>
      </c>
      <c r="P29" s="7"/>
      <c r="Q29" s="7" t="s">
        <v>69</v>
      </c>
      <c r="R29" s="7" t="s">
        <v>74</v>
      </c>
      <c r="S29" s="7" t="s">
        <v>74</v>
      </c>
      <c r="T29" s="9" t="s">
        <v>112</v>
      </c>
      <c r="U29" s="17" t="s">
        <v>74</v>
      </c>
      <c r="V29" s="27" t="s">
        <v>145</v>
      </c>
      <c r="W29" s="27" t="s">
        <v>148</v>
      </c>
    </row>
    <row r="30" spans="1:23" s="44" customFormat="1" x14ac:dyDescent="0.3">
      <c r="B30" s="43"/>
      <c r="C30" s="4"/>
      <c r="D30" s="4"/>
      <c r="E30" s="4"/>
      <c r="F30" s="4"/>
      <c r="G30" s="4"/>
      <c r="H30" s="4"/>
      <c r="I30" s="37"/>
      <c r="J30" s="37"/>
      <c r="K30" s="37"/>
      <c r="L30" s="37"/>
      <c r="M30" s="4"/>
      <c r="N30" s="4"/>
      <c r="O30" s="4"/>
      <c r="P30" s="4"/>
      <c r="Q30" s="4"/>
      <c r="R30" s="4"/>
      <c r="S30" s="4"/>
      <c r="T30" s="37"/>
      <c r="U30" s="6"/>
    </row>
    <row r="31" spans="1:23" s="15" customFormat="1" x14ac:dyDescent="0.3">
      <c r="B31" s="38"/>
      <c r="C31" s="39"/>
      <c r="D31" s="39"/>
      <c r="E31" s="39"/>
      <c r="F31" s="39"/>
      <c r="G31" s="39"/>
      <c r="H31" s="39"/>
      <c r="I31" s="40"/>
      <c r="J31" s="40"/>
      <c r="K31" s="40"/>
      <c r="L31" s="40"/>
      <c r="M31" s="39"/>
      <c r="N31" s="39"/>
      <c r="O31" s="39"/>
      <c r="P31" s="39"/>
      <c r="Q31" s="39"/>
      <c r="R31" s="39"/>
      <c r="S31" s="39"/>
      <c r="T31" s="40"/>
      <c r="U31" s="41"/>
      <c r="V31" s="42"/>
      <c r="W31" s="42"/>
    </row>
    <row r="32" spans="1:23" s="15" customFormat="1" ht="15.6" x14ac:dyDescent="0.3">
      <c r="B32" s="156" t="s">
        <v>156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7"/>
      <c r="V32" s="27"/>
      <c r="W32" s="27"/>
    </row>
    <row r="33" spans="1:23" s="15" customFormat="1" x14ac:dyDescent="0.3">
      <c r="B33" s="4"/>
      <c r="C33" s="6"/>
      <c r="D33" s="6"/>
      <c r="E33" s="6"/>
      <c r="F33" s="6"/>
      <c r="G33" s="13"/>
      <c r="H33" s="6"/>
      <c r="I33" s="4"/>
      <c r="J33" s="4"/>
      <c r="K33" s="4"/>
      <c r="L33" s="4"/>
      <c r="M33" s="4"/>
      <c r="N33" s="4"/>
      <c r="O33" s="6"/>
      <c r="P33" s="6"/>
      <c r="Q33" s="6"/>
      <c r="R33" s="6"/>
      <c r="S33" s="6"/>
      <c r="T33" s="6"/>
      <c r="U33" s="17"/>
      <c r="V33" s="27"/>
      <c r="W33" s="27"/>
    </row>
    <row r="34" spans="1:23" s="15" customFormat="1" hidden="1" x14ac:dyDescent="0.3">
      <c r="B34" s="4"/>
      <c r="C34" s="6"/>
      <c r="D34" s="6"/>
      <c r="E34" s="6"/>
      <c r="F34" s="6"/>
      <c r="G34" s="13"/>
      <c r="H34" s="6"/>
      <c r="I34" s="154" t="s">
        <v>52</v>
      </c>
      <c r="J34" s="154"/>
      <c r="K34" s="154"/>
      <c r="L34" s="154"/>
      <c r="M34" s="154"/>
      <c r="N34" s="4"/>
      <c r="O34" s="6"/>
      <c r="P34" s="6"/>
      <c r="Q34" s="155" t="s">
        <v>53</v>
      </c>
      <c r="R34" s="155"/>
      <c r="S34" s="6"/>
      <c r="T34" s="6"/>
      <c r="U34" s="17"/>
      <c r="V34" s="27"/>
      <c r="W34" s="27"/>
    </row>
    <row r="35" spans="1:23" s="15" customFormat="1" ht="41.4" x14ac:dyDescent="0.3">
      <c r="B35" s="29" t="s">
        <v>0</v>
      </c>
      <c r="C35" s="29" t="s">
        <v>1</v>
      </c>
      <c r="D35" s="29" t="s">
        <v>2</v>
      </c>
      <c r="E35" s="29" t="s">
        <v>3</v>
      </c>
      <c r="F35" s="29" t="s">
        <v>4</v>
      </c>
      <c r="G35" s="29" t="s">
        <v>5</v>
      </c>
      <c r="H35" s="29" t="s">
        <v>6</v>
      </c>
      <c r="I35" s="29" t="s">
        <v>7</v>
      </c>
      <c r="J35" s="29" t="s">
        <v>8</v>
      </c>
      <c r="K35" s="29" t="s">
        <v>9</v>
      </c>
      <c r="L35" s="29" t="s">
        <v>10</v>
      </c>
      <c r="M35" s="29" t="s">
        <v>51</v>
      </c>
      <c r="N35" s="29" t="s">
        <v>50</v>
      </c>
      <c r="O35" s="29" t="s">
        <v>11</v>
      </c>
      <c r="P35" s="29" t="s">
        <v>83</v>
      </c>
      <c r="Q35" s="29" t="s">
        <v>84</v>
      </c>
      <c r="R35" s="29" t="s">
        <v>85</v>
      </c>
      <c r="S35" s="29" t="s">
        <v>54</v>
      </c>
      <c r="T35" s="29" t="s">
        <v>55</v>
      </c>
      <c r="U35" s="17"/>
      <c r="V35" s="27"/>
      <c r="W35" s="27"/>
    </row>
    <row r="36" spans="1:23" ht="56.25" customHeight="1" x14ac:dyDescent="0.3">
      <c r="A36" s="5">
        <v>20</v>
      </c>
      <c r="B36" s="7">
        <v>14</v>
      </c>
      <c r="C36" s="7" t="s">
        <v>127</v>
      </c>
      <c r="D36" s="26" t="s">
        <v>128</v>
      </c>
      <c r="E36" s="7" t="s">
        <v>127</v>
      </c>
      <c r="F36" s="26" t="s">
        <v>130</v>
      </c>
      <c r="G36" s="7" t="s">
        <v>129</v>
      </c>
      <c r="H36" s="7" t="s">
        <v>16</v>
      </c>
      <c r="I36" s="7" t="s">
        <v>12</v>
      </c>
      <c r="J36" s="9" t="s">
        <v>13</v>
      </c>
      <c r="K36" s="9" t="s">
        <v>13</v>
      </c>
      <c r="L36" s="7" t="s">
        <v>13</v>
      </c>
      <c r="M36" s="36"/>
      <c r="N36" s="36"/>
      <c r="O36" s="7" t="s">
        <v>94</v>
      </c>
      <c r="P36" s="7">
        <v>21</v>
      </c>
      <c r="Q36" s="7" t="s">
        <v>124</v>
      </c>
      <c r="R36" s="7" t="s">
        <v>65</v>
      </c>
      <c r="S36" s="7" t="s">
        <v>95</v>
      </c>
      <c r="T36" s="7" t="s">
        <v>167</v>
      </c>
      <c r="U36" s="17" t="s">
        <v>65</v>
      </c>
      <c r="V36" s="28" t="s">
        <v>144</v>
      </c>
      <c r="W36" s="28" t="s">
        <v>152</v>
      </c>
    </row>
    <row r="37" spans="1:23" ht="41.4" x14ac:dyDescent="0.3">
      <c r="A37" s="5">
        <v>21</v>
      </c>
      <c r="B37" s="7">
        <v>14</v>
      </c>
      <c r="C37" s="7" t="s">
        <v>127</v>
      </c>
      <c r="D37" s="26" t="s">
        <v>128</v>
      </c>
      <c r="E37" s="7" t="s">
        <v>127</v>
      </c>
      <c r="F37" s="26" t="s">
        <v>130</v>
      </c>
      <c r="G37" s="7" t="s">
        <v>129</v>
      </c>
      <c r="H37" s="7" t="s">
        <v>16</v>
      </c>
      <c r="I37" s="7" t="s">
        <v>12</v>
      </c>
      <c r="J37" s="9" t="s">
        <v>13</v>
      </c>
      <c r="K37" s="9" t="s">
        <v>13</v>
      </c>
      <c r="L37" s="7" t="s">
        <v>13</v>
      </c>
      <c r="M37" s="36"/>
      <c r="N37" s="36"/>
      <c r="O37" s="7" t="s">
        <v>94</v>
      </c>
      <c r="P37" s="7">
        <v>21</v>
      </c>
      <c r="Q37" s="7" t="s">
        <v>124</v>
      </c>
      <c r="R37" s="7" t="s">
        <v>65</v>
      </c>
      <c r="S37" s="7" t="s">
        <v>95</v>
      </c>
      <c r="T37" s="7" t="s">
        <v>125</v>
      </c>
      <c r="U37" s="17" t="s">
        <v>65</v>
      </c>
      <c r="V37" s="28" t="s">
        <v>145</v>
      </c>
      <c r="W37" s="28" t="s">
        <v>152</v>
      </c>
    </row>
    <row r="38" spans="1:23" hidden="1" x14ac:dyDescent="0.3">
      <c r="B38" s="7" t="s">
        <v>33</v>
      </c>
      <c r="C38" s="8" t="s">
        <v>34</v>
      </c>
      <c r="D38" s="8" t="s">
        <v>35</v>
      </c>
      <c r="E38" s="8" t="s">
        <v>34</v>
      </c>
      <c r="F38" s="8" t="s">
        <v>36</v>
      </c>
      <c r="G38" s="14" t="s">
        <v>37</v>
      </c>
      <c r="H38" s="8" t="s">
        <v>16</v>
      </c>
      <c r="I38" s="9"/>
      <c r="J38" s="9"/>
      <c r="K38" s="9"/>
      <c r="L38" s="7"/>
      <c r="M38" s="7"/>
      <c r="N38" s="7"/>
      <c r="O38" s="8" t="s">
        <v>56</v>
      </c>
      <c r="P38" s="8"/>
      <c r="Q38" s="8" t="s">
        <v>56</v>
      </c>
      <c r="R38" s="8" t="s">
        <v>56</v>
      </c>
      <c r="S38" s="8" t="s">
        <v>56</v>
      </c>
      <c r="T38" s="10" t="s">
        <v>56</v>
      </c>
      <c r="U38" s="10" t="s">
        <v>56</v>
      </c>
      <c r="V38" s="28"/>
      <c r="W38" s="28"/>
    </row>
    <row r="40" spans="1:23" x14ac:dyDescent="0.3">
      <c r="B40" s="31" t="s">
        <v>155</v>
      </c>
    </row>
    <row r="41" spans="1:23" x14ac:dyDescent="0.3">
      <c r="B41" s="16"/>
      <c r="C41" s="3"/>
      <c r="D41" s="3"/>
    </row>
    <row r="42" spans="1:23" x14ac:dyDescent="0.3">
      <c r="B42" s="16"/>
      <c r="C42" s="3"/>
      <c r="D42" s="3"/>
    </row>
    <row r="43" spans="1:23" x14ac:dyDescent="0.3">
      <c r="B43" s="16"/>
      <c r="C43" s="3"/>
      <c r="D43" s="3"/>
    </row>
    <row r="44" spans="1:23" x14ac:dyDescent="0.3">
      <c r="B44" s="16"/>
      <c r="C44" s="3"/>
      <c r="D44" s="3"/>
    </row>
    <row r="45" spans="1:23" x14ac:dyDescent="0.3">
      <c r="B45" s="16"/>
      <c r="C45" s="3"/>
      <c r="D45" s="3"/>
    </row>
    <row r="46" spans="1:23" x14ac:dyDescent="0.3">
      <c r="B46" s="16"/>
      <c r="C46" s="3"/>
      <c r="D46" s="3"/>
    </row>
    <row r="47" spans="1:23" x14ac:dyDescent="0.3">
      <c r="B47" s="16"/>
      <c r="C47" s="3"/>
      <c r="D47" s="3"/>
    </row>
    <row r="48" spans="1:23" x14ac:dyDescent="0.3">
      <c r="B48" s="16"/>
      <c r="C48" s="3"/>
      <c r="D48" s="3"/>
    </row>
    <row r="49" spans="2:21" x14ac:dyDescent="0.3">
      <c r="B49" s="16"/>
      <c r="C49" s="3"/>
      <c r="D49" s="3"/>
    </row>
    <row r="50" spans="2:21" x14ac:dyDescent="0.3">
      <c r="B50" s="16"/>
      <c r="C50" s="3"/>
      <c r="D50" s="3"/>
    </row>
    <row r="51" spans="2:21" x14ac:dyDescent="0.3">
      <c r="B51" s="16"/>
      <c r="C51" s="3"/>
      <c r="D51" s="3"/>
    </row>
    <row r="52" spans="2:21" x14ac:dyDescent="0.3">
      <c r="B52" s="16"/>
      <c r="C52" s="3"/>
      <c r="D52" s="3"/>
    </row>
    <row r="53" spans="2:21" x14ac:dyDescent="0.3">
      <c r="B53" s="16"/>
    </row>
    <row r="54" spans="2:21" x14ac:dyDescent="0.3">
      <c r="T54" s="2"/>
      <c r="U54" s="2"/>
    </row>
    <row r="55" spans="2:21" x14ac:dyDescent="0.3">
      <c r="T55" s="2"/>
      <c r="U55" s="2"/>
    </row>
    <row r="56" spans="2:21" x14ac:dyDescent="0.3">
      <c r="T56" s="2"/>
      <c r="U56" s="2"/>
    </row>
    <row r="57" spans="2:21" x14ac:dyDescent="0.3">
      <c r="S57" s="1"/>
    </row>
    <row r="58" spans="2:21" x14ac:dyDescent="0.3">
      <c r="S58" s="1"/>
    </row>
    <row r="59" spans="2:21" x14ac:dyDescent="0.3">
      <c r="S59" s="1"/>
      <c r="T59" s="2"/>
      <c r="U59" s="2"/>
    </row>
  </sheetData>
  <autoFilter ref="B4:W38" xr:uid="{00000000-0009-0000-0000-000002000000}"/>
  <mergeCells count="9">
    <mergeCell ref="I34:M34"/>
    <mergeCell ref="Q34:R34"/>
    <mergeCell ref="I3:M3"/>
    <mergeCell ref="Q3:R3"/>
    <mergeCell ref="B1:T1"/>
    <mergeCell ref="B17:T17"/>
    <mergeCell ref="I19:M19"/>
    <mergeCell ref="Q19:R19"/>
    <mergeCell ref="B32:T32"/>
  </mergeCells>
  <printOptions horizontalCentered="1"/>
  <pageMargins left="0.39370078740157483" right="0.19685039370078741" top="0.74803149606299213" bottom="0.55118110236220474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E14"/>
  <sheetViews>
    <sheetView workbookViewId="0">
      <selection activeCell="H14" sqref="H14:K26"/>
    </sheetView>
  </sheetViews>
  <sheetFormatPr baseColWidth="10" defaultRowHeight="14.4" x14ac:dyDescent="0.3"/>
  <cols>
    <col min="2" max="2" width="38.44140625" customWidth="1"/>
    <col min="5" max="5" width="10.109375" customWidth="1"/>
    <col min="8" max="8" width="12.109375" customWidth="1"/>
  </cols>
  <sheetData>
    <row r="3" spans="2:5" ht="15" customHeight="1" x14ac:dyDescent="0.3">
      <c r="B3" s="157" t="s">
        <v>131</v>
      </c>
      <c r="C3" s="158" t="s">
        <v>139</v>
      </c>
      <c r="D3" s="158" t="s">
        <v>138</v>
      </c>
      <c r="E3" s="159" t="s">
        <v>132</v>
      </c>
    </row>
    <row r="4" spans="2:5" x14ac:dyDescent="0.3">
      <c r="B4" s="157"/>
      <c r="C4" s="158"/>
      <c r="D4" s="158"/>
      <c r="E4" s="160"/>
    </row>
    <row r="5" spans="2:5" x14ac:dyDescent="0.3">
      <c r="B5" s="18" t="s">
        <v>133</v>
      </c>
      <c r="C5" s="19">
        <v>1</v>
      </c>
      <c r="D5" s="19">
        <v>5</v>
      </c>
      <c r="E5" s="19">
        <f t="shared" ref="E5:E11" si="0">+SUM(C5:D5)</f>
        <v>6</v>
      </c>
    </row>
    <row r="6" spans="2:5" ht="15.75" customHeight="1" x14ac:dyDescent="0.3">
      <c r="B6" s="20" t="s">
        <v>134</v>
      </c>
      <c r="C6" s="19">
        <v>3</v>
      </c>
      <c r="D6" s="19">
        <v>4</v>
      </c>
      <c r="E6" s="19">
        <f t="shared" si="0"/>
        <v>7</v>
      </c>
    </row>
    <row r="7" spans="2:5" x14ac:dyDescent="0.3">
      <c r="B7" s="18" t="s">
        <v>135</v>
      </c>
      <c r="C7" s="19">
        <v>1</v>
      </c>
      <c r="D7" s="19">
        <v>1</v>
      </c>
      <c r="E7" s="19">
        <f t="shared" si="0"/>
        <v>2</v>
      </c>
    </row>
    <row r="8" spans="2:5" x14ac:dyDescent="0.3">
      <c r="B8" s="18" t="s">
        <v>136</v>
      </c>
      <c r="C8" s="19">
        <v>1</v>
      </c>
      <c r="D8" s="19">
        <v>1</v>
      </c>
      <c r="E8" s="19">
        <f t="shared" si="0"/>
        <v>2</v>
      </c>
    </row>
    <row r="9" spans="2:5" x14ac:dyDescent="0.3">
      <c r="B9" s="20" t="s">
        <v>137</v>
      </c>
      <c r="C9" s="19">
        <v>0</v>
      </c>
      <c r="D9" s="19">
        <v>2</v>
      </c>
      <c r="E9" s="19">
        <f t="shared" si="0"/>
        <v>2</v>
      </c>
    </row>
    <row r="10" spans="2:5" x14ac:dyDescent="0.3">
      <c r="B10" s="18" t="s">
        <v>154</v>
      </c>
      <c r="C10" s="19">
        <v>1</v>
      </c>
      <c r="D10" s="19">
        <v>1</v>
      </c>
      <c r="E10" s="19">
        <f t="shared" si="0"/>
        <v>2</v>
      </c>
    </row>
    <row r="11" spans="2:5" x14ac:dyDescent="0.3">
      <c r="B11" s="21" t="s">
        <v>132</v>
      </c>
      <c r="C11" s="22">
        <f>+SUM(C5:C10)</f>
        <v>7</v>
      </c>
      <c r="D11" s="22">
        <f t="shared" ref="D11" si="1">+SUM(D5:D10)</f>
        <v>14</v>
      </c>
      <c r="E11" s="22">
        <f t="shared" si="0"/>
        <v>21</v>
      </c>
    </row>
    <row r="12" spans="2:5" x14ac:dyDescent="0.3">
      <c r="B12" s="23"/>
      <c r="C12" s="23"/>
      <c r="D12" s="23"/>
      <c r="E12" s="23"/>
    </row>
    <row r="14" spans="2:5" ht="22.5" customHeight="1" x14ac:dyDescent="0.3"/>
  </sheetData>
  <mergeCells count="4"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2:F14"/>
  <sheetViews>
    <sheetView workbookViewId="0">
      <selection activeCell="G13" sqref="G13"/>
    </sheetView>
  </sheetViews>
  <sheetFormatPr baseColWidth="10" defaultRowHeight="14.4" x14ac:dyDescent="0.3"/>
  <cols>
    <col min="2" max="2" width="24" customWidth="1"/>
  </cols>
  <sheetData>
    <row r="2" spans="2:6" ht="15" thickBot="1" x14ac:dyDescent="0.35"/>
    <row r="3" spans="2:6" ht="24.6" thickBot="1" x14ac:dyDescent="0.35">
      <c r="B3" s="164" t="s">
        <v>172</v>
      </c>
      <c r="C3" s="103" t="s">
        <v>173</v>
      </c>
      <c r="D3" s="161" t="s">
        <v>174</v>
      </c>
      <c r="E3" s="162"/>
      <c r="F3" s="163"/>
    </row>
    <row r="4" spans="2:6" ht="15" thickBot="1" x14ac:dyDescent="0.35">
      <c r="B4" s="165"/>
      <c r="C4" s="104" t="s">
        <v>281</v>
      </c>
      <c r="D4" s="90" t="s">
        <v>282</v>
      </c>
      <c r="E4" s="91" t="s">
        <v>283</v>
      </c>
      <c r="F4" s="92" t="s">
        <v>284</v>
      </c>
    </row>
    <row r="5" spans="2:6" ht="22.8" x14ac:dyDescent="0.3">
      <c r="B5" s="93" t="s">
        <v>178</v>
      </c>
      <c r="C5" s="108">
        <f>(1-(C6/C7))</f>
        <v>0.4</v>
      </c>
      <c r="D5" s="88">
        <f t="shared" ref="D5:F5" si="0">(1-(D6/D7))</f>
        <v>0.26666666666666672</v>
      </c>
      <c r="E5" s="88">
        <f t="shared" si="0"/>
        <v>3.3333333333333326E-2</v>
      </c>
      <c r="F5" s="89">
        <f t="shared" si="0"/>
        <v>0</v>
      </c>
    </row>
    <row r="6" spans="2:6" ht="22.8" x14ac:dyDescent="0.3">
      <c r="B6" s="94" t="s">
        <v>179</v>
      </c>
      <c r="C6" s="106">
        <v>18</v>
      </c>
      <c r="D6" s="96">
        <v>22</v>
      </c>
      <c r="E6" s="96">
        <v>29</v>
      </c>
      <c r="F6" s="97">
        <v>30</v>
      </c>
    </row>
    <row r="7" spans="2:6" ht="23.4" thickBot="1" x14ac:dyDescent="0.35">
      <c r="B7" s="95" t="s">
        <v>180</v>
      </c>
      <c r="C7" s="107">
        <v>30</v>
      </c>
      <c r="D7" s="98">
        <v>30</v>
      </c>
      <c r="E7" s="98">
        <v>30</v>
      </c>
      <c r="F7" s="99">
        <v>30</v>
      </c>
    </row>
    <row r="8" spans="2:6" ht="15" thickBot="1" x14ac:dyDescent="0.35">
      <c r="B8" s="87"/>
      <c r="C8" s="87"/>
      <c r="D8" s="87"/>
      <c r="E8" s="87"/>
      <c r="F8" s="87"/>
    </row>
    <row r="9" spans="2:6" ht="24.6" thickBot="1" x14ac:dyDescent="0.35">
      <c r="B9" s="164" t="s">
        <v>172</v>
      </c>
      <c r="C9" s="103" t="s">
        <v>173</v>
      </c>
      <c r="D9" s="161" t="s">
        <v>174</v>
      </c>
      <c r="E9" s="162"/>
      <c r="F9" s="163"/>
    </row>
    <row r="10" spans="2:6" ht="15" thickBot="1" x14ac:dyDescent="0.35">
      <c r="B10" s="165"/>
      <c r="C10" s="104" t="s">
        <v>281</v>
      </c>
      <c r="D10" s="100" t="s">
        <v>282</v>
      </c>
      <c r="E10" s="101" t="s">
        <v>283</v>
      </c>
      <c r="F10" s="102" t="s">
        <v>284</v>
      </c>
    </row>
    <row r="11" spans="2:6" x14ac:dyDescent="0.3">
      <c r="B11" s="93" t="s">
        <v>175</v>
      </c>
      <c r="C11" s="105">
        <f>(1-(C12/C13))</f>
        <v>1</v>
      </c>
      <c r="D11" s="88">
        <f t="shared" ref="D11:F11" si="1">(1-(D12/D13))</f>
        <v>0.33333333333333337</v>
      </c>
      <c r="E11" s="88">
        <f t="shared" si="1"/>
        <v>0.83333333333333337</v>
      </c>
      <c r="F11" s="89">
        <f t="shared" si="1"/>
        <v>0.83333333333333337</v>
      </c>
    </row>
    <row r="12" spans="2:6" x14ac:dyDescent="0.3">
      <c r="B12" s="94" t="s">
        <v>176</v>
      </c>
      <c r="C12" s="106">
        <v>0</v>
      </c>
      <c r="D12" s="96">
        <v>4</v>
      </c>
      <c r="E12" s="96">
        <v>1</v>
      </c>
      <c r="F12" s="97">
        <v>1</v>
      </c>
    </row>
    <row r="13" spans="2:6" ht="15" thickBot="1" x14ac:dyDescent="0.35">
      <c r="B13" s="95" t="s">
        <v>177</v>
      </c>
      <c r="C13" s="107">
        <v>6</v>
      </c>
      <c r="D13" s="98">
        <v>6</v>
      </c>
      <c r="E13" s="98">
        <v>6</v>
      </c>
      <c r="F13" s="98">
        <v>6</v>
      </c>
    </row>
    <row r="14" spans="2:6" x14ac:dyDescent="0.3">
      <c r="B14" s="87"/>
      <c r="C14" s="87"/>
      <c r="D14" s="87"/>
      <c r="E14" s="87"/>
      <c r="F14" s="87"/>
    </row>
  </sheetData>
  <mergeCells count="4">
    <mergeCell ref="D3:F3"/>
    <mergeCell ref="D9:F9"/>
    <mergeCell ref="B3:B4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Valores x Dpto</vt:lpstr>
      <vt:lpstr>CITES-UT CREADOS</vt:lpstr>
      <vt:lpstr>CADENA FUNCIONAL</vt:lpstr>
      <vt:lpstr>Hoja2</vt:lpstr>
      <vt:lpstr>ITP</vt:lpstr>
      <vt:lpstr>'CADENA FUNCIONAL'!Área_de_impresión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Pretel Jesús, Rocio Allison</dc:creator>
  <cp:lastModifiedBy>Luis Alberto Gutierrez Dueñas</cp:lastModifiedBy>
  <cp:lastPrinted>2019-03-19T17:13:02Z</cp:lastPrinted>
  <dcterms:created xsi:type="dcterms:W3CDTF">2019-01-14T23:59:48Z</dcterms:created>
  <dcterms:modified xsi:type="dcterms:W3CDTF">2021-01-07T16:48:48Z</dcterms:modified>
</cp:coreProperties>
</file>