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E:\Disco de Trabajo 2020\Enero 2021\UF\Valores Numericos\"/>
    </mc:Choice>
  </mc:AlternateContent>
  <xr:revisionPtr revIDLastSave="0" documentId="13_ncr:1_{E46AC0EC-2328-49FD-8250-31AD49618F52}" xr6:coauthVersionLast="45" xr6:coauthVersionMax="45" xr10:uidLastSave="{00000000-0000-0000-0000-000000000000}"/>
  <bookViews>
    <workbookView xWindow="-28920" yWindow="-120" windowWidth="29040" windowHeight="15840" xr2:uid="{F0307C83-81DC-432E-B638-522255015F6D}"/>
  </bookViews>
  <sheets>
    <sheet name="Indicadores" sheetId="2" r:id="rId1"/>
    <sheet name="Calidad" sheetId="1" r:id="rId2"/>
    <sheet name="Cobertura" sheetId="3" r:id="rId3"/>
    <sheet name="Detalle"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1" i="3" l="1"/>
  <c r="E71" i="3"/>
  <c r="D71" i="3"/>
  <c r="C71" i="3"/>
  <c r="E7" i="2" l="1"/>
  <c r="E8" i="2"/>
  <c r="F7" i="2" l="1"/>
  <c r="O362" i="4"/>
  <c r="P362" i="4" l="1"/>
  <c r="I7" i="2"/>
  <c r="J7" i="2"/>
  <c r="H7" i="2"/>
  <c r="H5" i="2"/>
  <c r="H360" i="4"/>
  <c r="N362" i="4"/>
  <c r="G7" i="2"/>
  <c r="Q362" i="4" l="1"/>
  <c r="C72" i="3"/>
  <c r="U362" i="4" l="1"/>
  <c r="K7" i="2" s="1"/>
  <c r="W362" i="4"/>
  <c r="M7" i="2" s="1"/>
  <c r="V362" i="4"/>
  <c r="L7" i="2" s="1"/>
  <c r="S7" i="4"/>
  <c r="I5" i="2" s="1"/>
  <c r="T7" i="4" l="1"/>
  <c r="J5" i="2" s="1"/>
  <c r="O357" i="1" l="1"/>
  <c r="E6" i="2" s="1"/>
  <c r="N357" i="1"/>
  <c r="E5" i="2" s="1"/>
  <c r="M357" i="1"/>
  <c r="H351" i="1"/>
  <c r="K350" i="1"/>
  <c r="D350" i="1" s="1"/>
  <c r="H350" i="1"/>
  <c r="K349" i="1"/>
  <c r="D349" i="1" s="1"/>
  <c r="H349" i="1"/>
  <c r="I349" i="1" s="1"/>
  <c r="J349" i="1" s="1"/>
  <c r="K348" i="1"/>
  <c r="D348" i="1" s="1"/>
  <c r="H348" i="1"/>
  <c r="I348" i="1" s="1"/>
  <c r="J348" i="1" s="1"/>
  <c r="K347" i="1"/>
  <c r="D347" i="1" s="1"/>
  <c r="H347" i="1"/>
  <c r="I347" i="1" s="1"/>
  <c r="K346" i="1"/>
  <c r="D346" i="1" s="1"/>
  <c r="H346" i="1"/>
  <c r="K345" i="1"/>
  <c r="D345" i="1" s="1"/>
  <c r="H345" i="1"/>
  <c r="K344" i="1"/>
  <c r="D344" i="1" s="1"/>
  <c r="H344" i="1"/>
  <c r="I344" i="1" s="1"/>
  <c r="J344" i="1" s="1"/>
  <c r="K343" i="1"/>
  <c r="D343" i="1" s="1"/>
  <c r="H343" i="1"/>
  <c r="I343" i="1" s="1"/>
  <c r="J343" i="1" s="1"/>
  <c r="K342" i="1"/>
  <c r="D342" i="1" s="1"/>
  <c r="H342" i="1"/>
  <c r="K341" i="1"/>
  <c r="D341" i="1" s="1"/>
  <c r="H341" i="1"/>
  <c r="K340" i="1"/>
  <c r="D340" i="1" s="1"/>
  <c r="H340" i="1"/>
  <c r="K339" i="1"/>
  <c r="D339" i="1" s="1"/>
  <c r="H339" i="1"/>
  <c r="I339" i="1" s="1"/>
  <c r="J339" i="1" s="1"/>
  <c r="K338" i="1"/>
  <c r="D338" i="1" s="1"/>
  <c r="H338" i="1"/>
  <c r="I338" i="1" s="1"/>
  <c r="K337" i="1"/>
  <c r="D337" i="1" s="1"/>
  <c r="H337" i="1"/>
  <c r="I337" i="1" s="1"/>
  <c r="J337" i="1" s="1"/>
  <c r="K336" i="1"/>
  <c r="D336" i="1" s="1"/>
  <c r="H336" i="1"/>
  <c r="I336" i="1" s="1"/>
  <c r="J336" i="1" s="1"/>
  <c r="K335" i="1"/>
  <c r="D335" i="1" s="1"/>
  <c r="H335" i="1"/>
  <c r="I335" i="1" s="1"/>
  <c r="K334" i="1"/>
  <c r="D334" i="1" s="1"/>
  <c r="H334" i="1"/>
  <c r="I334" i="1" s="1"/>
  <c r="J334" i="1" s="1"/>
  <c r="K333" i="1"/>
  <c r="D333" i="1" s="1"/>
  <c r="H333" i="1"/>
  <c r="K332" i="1"/>
  <c r="D332" i="1" s="1"/>
  <c r="H332" i="1"/>
  <c r="I332" i="1" s="1"/>
  <c r="J332" i="1" s="1"/>
  <c r="K331" i="1"/>
  <c r="D331" i="1" s="1"/>
  <c r="H331" i="1"/>
  <c r="I331" i="1" s="1"/>
  <c r="J331" i="1" s="1"/>
  <c r="K330" i="1"/>
  <c r="D330" i="1" s="1"/>
  <c r="H330" i="1"/>
  <c r="I330" i="1" s="1"/>
  <c r="J330" i="1" s="1"/>
  <c r="K329" i="1"/>
  <c r="D329" i="1" s="1"/>
  <c r="H329" i="1"/>
  <c r="K328" i="1"/>
  <c r="D328" i="1" s="1"/>
  <c r="H328" i="1"/>
  <c r="K327" i="1"/>
  <c r="D327" i="1" s="1"/>
  <c r="H327" i="1"/>
  <c r="K326" i="1"/>
  <c r="D326" i="1" s="1"/>
  <c r="H326" i="1"/>
  <c r="K325" i="1"/>
  <c r="D325" i="1" s="1"/>
  <c r="H325" i="1"/>
  <c r="I325" i="1" s="1"/>
  <c r="J325" i="1" s="1"/>
  <c r="K324" i="1"/>
  <c r="D324" i="1" s="1"/>
  <c r="H324" i="1"/>
  <c r="I324" i="1" s="1"/>
  <c r="J324" i="1" s="1"/>
  <c r="K323" i="1"/>
  <c r="D323" i="1" s="1"/>
  <c r="H323" i="1"/>
  <c r="K322" i="1"/>
  <c r="D322" i="1" s="1"/>
  <c r="H322" i="1"/>
  <c r="I322" i="1" s="1"/>
  <c r="J322" i="1" s="1"/>
  <c r="K321" i="1"/>
  <c r="D321" i="1" s="1"/>
  <c r="H321" i="1"/>
  <c r="I321" i="1" s="1"/>
  <c r="J321" i="1" s="1"/>
  <c r="K320" i="1"/>
  <c r="D320" i="1" s="1"/>
  <c r="H320" i="1"/>
  <c r="I320" i="1" s="1"/>
  <c r="J320" i="1" s="1"/>
  <c r="K319" i="1"/>
  <c r="D319" i="1" s="1"/>
  <c r="H319" i="1"/>
  <c r="I319" i="1" s="1"/>
  <c r="J319" i="1" s="1"/>
  <c r="K318" i="1"/>
  <c r="D318" i="1" s="1"/>
  <c r="H318" i="1"/>
  <c r="K317" i="1"/>
  <c r="D317" i="1" s="1"/>
  <c r="H317" i="1"/>
  <c r="K316" i="1"/>
  <c r="D316" i="1" s="1"/>
  <c r="H316" i="1"/>
  <c r="K315" i="1"/>
  <c r="D315" i="1" s="1"/>
  <c r="H315" i="1"/>
  <c r="I315" i="1" s="1"/>
  <c r="J315" i="1" s="1"/>
  <c r="K314" i="1"/>
  <c r="D314" i="1" s="1"/>
  <c r="H314" i="1"/>
  <c r="K313" i="1"/>
  <c r="D313" i="1" s="1"/>
  <c r="H313" i="1"/>
  <c r="I313" i="1" s="1"/>
  <c r="J313" i="1" s="1"/>
  <c r="K312" i="1"/>
  <c r="D312" i="1" s="1"/>
  <c r="H312" i="1"/>
  <c r="I312" i="1" s="1"/>
  <c r="J312" i="1" s="1"/>
  <c r="K311" i="1"/>
  <c r="D311" i="1" s="1"/>
  <c r="I311" i="1"/>
  <c r="H311" i="1"/>
  <c r="K310" i="1"/>
  <c r="D310" i="1" s="1"/>
  <c r="H310" i="1"/>
  <c r="K309" i="1"/>
  <c r="D309" i="1" s="1"/>
  <c r="H309" i="1"/>
  <c r="I309" i="1" s="1"/>
  <c r="J309" i="1" s="1"/>
  <c r="K308" i="1"/>
  <c r="D308" i="1" s="1"/>
  <c r="H308" i="1"/>
  <c r="I308" i="1" s="1"/>
  <c r="J308" i="1" s="1"/>
  <c r="K307" i="1"/>
  <c r="D307" i="1" s="1"/>
  <c r="H307" i="1"/>
  <c r="I307" i="1" s="1"/>
  <c r="J307" i="1" s="1"/>
  <c r="K306" i="1"/>
  <c r="D306" i="1" s="1"/>
  <c r="H306" i="1"/>
  <c r="I306" i="1" s="1"/>
  <c r="K305" i="1"/>
  <c r="D305" i="1" s="1"/>
  <c r="H305" i="1"/>
  <c r="K304" i="1"/>
  <c r="D304" i="1" s="1"/>
  <c r="H304" i="1"/>
  <c r="K303" i="1"/>
  <c r="D303" i="1" s="1"/>
  <c r="H303" i="1"/>
  <c r="K302" i="1"/>
  <c r="D302" i="1" s="1"/>
  <c r="H302" i="1"/>
  <c r="I302" i="1" s="1"/>
  <c r="K301" i="1"/>
  <c r="D301" i="1" s="1"/>
  <c r="H301" i="1"/>
  <c r="I301" i="1" s="1"/>
  <c r="J301" i="1" s="1"/>
  <c r="K300" i="1"/>
  <c r="D300" i="1" s="1"/>
  <c r="H300" i="1"/>
  <c r="I300" i="1" s="1"/>
  <c r="J300" i="1" s="1"/>
  <c r="K299" i="1"/>
  <c r="D299" i="1" s="1"/>
  <c r="H299" i="1"/>
  <c r="I299" i="1" s="1"/>
  <c r="K298" i="1"/>
  <c r="D298" i="1" s="1"/>
  <c r="H298" i="1"/>
  <c r="K297" i="1"/>
  <c r="D297" i="1" s="1"/>
  <c r="H297" i="1"/>
  <c r="I297" i="1" s="1"/>
  <c r="J297" i="1" s="1"/>
  <c r="K296" i="1"/>
  <c r="D296" i="1" s="1"/>
  <c r="H296" i="1"/>
  <c r="I296" i="1" s="1"/>
  <c r="J296" i="1" s="1"/>
  <c r="K295" i="1"/>
  <c r="D295" i="1" s="1"/>
  <c r="H295" i="1"/>
  <c r="I295" i="1" s="1"/>
  <c r="J295" i="1" s="1"/>
  <c r="K294" i="1"/>
  <c r="D294" i="1" s="1"/>
  <c r="H294" i="1"/>
  <c r="I294" i="1" s="1"/>
  <c r="K293" i="1"/>
  <c r="D293" i="1" s="1"/>
  <c r="H293" i="1"/>
  <c r="K292" i="1"/>
  <c r="D292" i="1" s="1"/>
  <c r="H292" i="1"/>
  <c r="K291" i="1"/>
  <c r="D291" i="1" s="1"/>
  <c r="H291" i="1"/>
  <c r="I291" i="1" s="1"/>
  <c r="K290" i="1"/>
  <c r="D290" i="1" s="1"/>
  <c r="H290" i="1"/>
  <c r="I290" i="1" s="1"/>
  <c r="K289" i="1"/>
  <c r="D289" i="1" s="1"/>
  <c r="H289" i="1"/>
  <c r="I289" i="1" s="1"/>
  <c r="J289" i="1" s="1"/>
  <c r="K288" i="1"/>
  <c r="D288" i="1" s="1"/>
  <c r="H288" i="1"/>
  <c r="I288" i="1" s="1"/>
  <c r="J288" i="1" s="1"/>
  <c r="K287" i="1"/>
  <c r="D287" i="1" s="1"/>
  <c r="H287" i="1"/>
  <c r="I287" i="1" s="1"/>
  <c r="K286" i="1"/>
  <c r="D286" i="1" s="1"/>
  <c r="H286" i="1"/>
  <c r="K285" i="1"/>
  <c r="D285" i="1" s="1"/>
  <c r="H285" i="1"/>
  <c r="K284" i="1"/>
  <c r="D284" i="1" s="1"/>
  <c r="H284" i="1"/>
  <c r="I284" i="1" s="1"/>
  <c r="J284" i="1" s="1"/>
  <c r="K283" i="1"/>
  <c r="D283" i="1" s="1"/>
  <c r="H283" i="1"/>
  <c r="I283" i="1" s="1"/>
  <c r="J283" i="1" s="1"/>
  <c r="K282" i="1"/>
  <c r="D282" i="1" s="1"/>
  <c r="H282" i="1"/>
  <c r="I282" i="1" s="1"/>
  <c r="K281" i="1"/>
  <c r="D281" i="1" s="1"/>
  <c r="H281" i="1"/>
  <c r="K280" i="1"/>
  <c r="H280" i="1"/>
  <c r="D280" i="1"/>
  <c r="K279" i="1"/>
  <c r="D279" i="1" s="1"/>
  <c r="I279" i="1"/>
  <c r="J279" i="1" s="1"/>
  <c r="H279" i="1"/>
  <c r="K278" i="1"/>
  <c r="D278" i="1" s="1"/>
  <c r="H278" i="1"/>
  <c r="I278" i="1" s="1"/>
  <c r="K277" i="1"/>
  <c r="D277" i="1" s="1"/>
  <c r="H277" i="1"/>
  <c r="I277" i="1" s="1"/>
  <c r="J277" i="1" s="1"/>
  <c r="K276" i="1"/>
  <c r="H276" i="1"/>
  <c r="I276" i="1" s="1"/>
  <c r="J276" i="1" s="1"/>
  <c r="D276" i="1"/>
  <c r="K275" i="1"/>
  <c r="D275" i="1" s="1"/>
  <c r="H275" i="1"/>
  <c r="I275" i="1" s="1"/>
  <c r="K274" i="1"/>
  <c r="D274" i="1" s="1"/>
  <c r="H274" i="1"/>
  <c r="K273" i="1"/>
  <c r="D273" i="1" s="1"/>
  <c r="H273" i="1"/>
  <c r="I273" i="1" s="1"/>
  <c r="J273" i="1" s="1"/>
  <c r="K272" i="1"/>
  <c r="D272" i="1" s="1"/>
  <c r="H272" i="1"/>
  <c r="I272" i="1" s="1"/>
  <c r="J272" i="1" s="1"/>
  <c r="K271" i="1"/>
  <c r="D271" i="1" s="1"/>
  <c r="H271" i="1"/>
  <c r="I271" i="1" s="1"/>
  <c r="J271" i="1" s="1"/>
  <c r="K270" i="1"/>
  <c r="D270" i="1" s="1"/>
  <c r="H270" i="1"/>
  <c r="K269" i="1"/>
  <c r="D269" i="1" s="1"/>
  <c r="H269" i="1"/>
  <c r="K268" i="1"/>
  <c r="D268" i="1" s="1"/>
  <c r="H268" i="1"/>
  <c r="K267" i="1"/>
  <c r="D267" i="1" s="1"/>
  <c r="H267" i="1"/>
  <c r="I267" i="1" s="1"/>
  <c r="K266" i="1"/>
  <c r="D266" i="1" s="1"/>
  <c r="H266" i="1"/>
  <c r="K265" i="1"/>
  <c r="D265" i="1" s="1"/>
  <c r="H265" i="1"/>
  <c r="I265" i="1" s="1"/>
  <c r="J265" i="1" s="1"/>
  <c r="K264" i="1"/>
  <c r="D264" i="1" s="1"/>
  <c r="H264" i="1"/>
  <c r="I264" i="1" s="1"/>
  <c r="J264" i="1" s="1"/>
  <c r="K263" i="1"/>
  <c r="D263" i="1" s="1"/>
  <c r="H263" i="1"/>
  <c r="I263" i="1" s="1"/>
  <c r="K262" i="1"/>
  <c r="D262" i="1" s="1"/>
  <c r="H262" i="1"/>
  <c r="K261" i="1"/>
  <c r="D261" i="1" s="1"/>
  <c r="H261" i="1"/>
  <c r="I261" i="1" s="1"/>
  <c r="J261" i="1" s="1"/>
  <c r="K260" i="1"/>
  <c r="D260" i="1" s="1"/>
  <c r="H260" i="1"/>
  <c r="I260" i="1" s="1"/>
  <c r="J260" i="1" s="1"/>
  <c r="K259" i="1"/>
  <c r="D259" i="1" s="1"/>
  <c r="H259" i="1"/>
  <c r="I259" i="1" s="1"/>
  <c r="J259" i="1" s="1"/>
  <c r="K258" i="1"/>
  <c r="H258" i="1"/>
  <c r="I258" i="1" s="1"/>
  <c r="J258" i="1" s="1"/>
  <c r="D258" i="1"/>
  <c r="K257" i="1"/>
  <c r="D257" i="1" s="1"/>
  <c r="H257" i="1"/>
  <c r="K256" i="1"/>
  <c r="D256" i="1" s="1"/>
  <c r="H256" i="1"/>
  <c r="K255" i="1"/>
  <c r="D255" i="1" s="1"/>
  <c r="H255" i="1"/>
  <c r="K254" i="1"/>
  <c r="D254" i="1" s="1"/>
  <c r="H254" i="1"/>
  <c r="I254" i="1" s="1"/>
  <c r="K253" i="1"/>
  <c r="D253" i="1" s="1"/>
  <c r="H253" i="1"/>
  <c r="I253" i="1" s="1"/>
  <c r="J253" i="1" s="1"/>
  <c r="K252" i="1"/>
  <c r="D252" i="1" s="1"/>
  <c r="H252" i="1"/>
  <c r="I252" i="1" s="1"/>
  <c r="J252" i="1" s="1"/>
  <c r="K251" i="1"/>
  <c r="D251" i="1" s="1"/>
  <c r="H251" i="1"/>
  <c r="I251" i="1" s="1"/>
  <c r="K250" i="1"/>
  <c r="D250" i="1" s="1"/>
  <c r="H250" i="1"/>
  <c r="K249" i="1"/>
  <c r="D249" i="1" s="1"/>
  <c r="H249" i="1"/>
  <c r="I249" i="1" s="1"/>
  <c r="J249" i="1" s="1"/>
  <c r="K248" i="1"/>
  <c r="D248" i="1" s="1"/>
  <c r="H248" i="1"/>
  <c r="I248" i="1" s="1"/>
  <c r="J248" i="1" s="1"/>
  <c r="K247" i="1"/>
  <c r="D247" i="1" s="1"/>
  <c r="H247" i="1"/>
  <c r="I247" i="1" s="1"/>
  <c r="J247" i="1" s="1"/>
  <c r="K246" i="1"/>
  <c r="D246" i="1" s="1"/>
  <c r="H246" i="1"/>
  <c r="K245" i="1"/>
  <c r="D245" i="1" s="1"/>
  <c r="H245" i="1"/>
  <c r="K244" i="1"/>
  <c r="D244" i="1" s="1"/>
  <c r="H244" i="1"/>
  <c r="K243" i="1"/>
  <c r="D243" i="1" s="1"/>
  <c r="H243" i="1"/>
  <c r="K242" i="1"/>
  <c r="D242" i="1" s="1"/>
  <c r="H242" i="1"/>
  <c r="K241" i="1"/>
  <c r="D241" i="1" s="1"/>
  <c r="H241" i="1"/>
  <c r="I241" i="1" s="1"/>
  <c r="J241" i="1" s="1"/>
  <c r="K240" i="1"/>
  <c r="D240" i="1" s="1"/>
  <c r="H240" i="1"/>
  <c r="I240" i="1" s="1"/>
  <c r="J240" i="1" s="1"/>
  <c r="K239" i="1"/>
  <c r="D239" i="1" s="1"/>
  <c r="H239" i="1"/>
  <c r="I239" i="1" s="1"/>
  <c r="K238" i="1"/>
  <c r="D238" i="1" s="1"/>
  <c r="H238" i="1"/>
  <c r="K237" i="1"/>
  <c r="D237" i="1" s="1"/>
  <c r="H237" i="1"/>
  <c r="I237" i="1" s="1"/>
  <c r="J237" i="1" s="1"/>
  <c r="K236" i="1"/>
  <c r="D236" i="1" s="1"/>
  <c r="H236" i="1"/>
  <c r="K235" i="1"/>
  <c r="D235" i="1" s="1"/>
  <c r="H235" i="1"/>
  <c r="I235" i="1" s="1"/>
  <c r="J235" i="1" s="1"/>
  <c r="K234" i="1"/>
  <c r="D234" i="1" s="1"/>
  <c r="H234" i="1"/>
  <c r="K233" i="1"/>
  <c r="D233" i="1" s="1"/>
  <c r="H233" i="1"/>
  <c r="K232" i="1"/>
  <c r="H232" i="1"/>
  <c r="D232" i="1"/>
  <c r="K231" i="1"/>
  <c r="D231" i="1" s="1"/>
  <c r="H231" i="1"/>
  <c r="K230" i="1"/>
  <c r="D230" i="1" s="1"/>
  <c r="H230" i="1"/>
  <c r="K229" i="1"/>
  <c r="D229" i="1" s="1"/>
  <c r="H229" i="1"/>
  <c r="I229" i="1" s="1"/>
  <c r="J229" i="1" s="1"/>
  <c r="K228" i="1"/>
  <c r="D228" i="1" s="1"/>
  <c r="H228" i="1"/>
  <c r="I228" i="1" s="1"/>
  <c r="J228" i="1" s="1"/>
  <c r="K227" i="1"/>
  <c r="D227" i="1" s="1"/>
  <c r="H227" i="1"/>
  <c r="I227" i="1" s="1"/>
  <c r="K226" i="1"/>
  <c r="D226" i="1" s="1"/>
  <c r="H226" i="1"/>
  <c r="K225" i="1"/>
  <c r="D225" i="1" s="1"/>
  <c r="H225" i="1"/>
  <c r="I225" i="1" s="1"/>
  <c r="J225" i="1" s="1"/>
  <c r="K224" i="1"/>
  <c r="D224" i="1" s="1"/>
  <c r="I224" i="1"/>
  <c r="H224" i="1"/>
  <c r="K223" i="1"/>
  <c r="D223" i="1" s="1"/>
  <c r="H223" i="1"/>
  <c r="I223" i="1" s="1"/>
  <c r="J223" i="1" s="1"/>
  <c r="K222" i="1"/>
  <c r="D222" i="1" s="1"/>
  <c r="H222" i="1"/>
  <c r="K221" i="1"/>
  <c r="D221" i="1" s="1"/>
  <c r="H221" i="1"/>
  <c r="K220" i="1"/>
  <c r="D220" i="1" s="1"/>
  <c r="H220" i="1"/>
  <c r="K219" i="1"/>
  <c r="H219" i="1"/>
  <c r="I219" i="1" s="1"/>
  <c r="D219" i="1"/>
  <c r="K218" i="1"/>
  <c r="D218" i="1" s="1"/>
  <c r="H218" i="1"/>
  <c r="K217" i="1"/>
  <c r="D217" i="1" s="1"/>
  <c r="H217" i="1"/>
  <c r="I217" i="1" s="1"/>
  <c r="J217" i="1" s="1"/>
  <c r="K216" i="1"/>
  <c r="D216" i="1" s="1"/>
  <c r="H216" i="1"/>
  <c r="I216" i="1" s="1"/>
  <c r="J216" i="1" s="1"/>
  <c r="K215" i="1"/>
  <c r="D215" i="1" s="1"/>
  <c r="H215" i="1"/>
  <c r="I215" i="1" s="1"/>
  <c r="K214" i="1"/>
  <c r="D214" i="1" s="1"/>
  <c r="H214" i="1"/>
  <c r="K213" i="1"/>
  <c r="D213" i="1" s="1"/>
  <c r="H213" i="1"/>
  <c r="I213" i="1" s="1"/>
  <c r="J213" i="1" s="1"/>
  <c r="K212" i="1"/>
  <c r="D212" i="1" s="1"/>
  <c r="H212" i="1"/>
  <c r="K211" i="1"/>
  <c r="D211" i="1" s="1"/>
  <c r="H211" i="1"/>
  <c r="I211" i="1" s="1"/>
  <c r="J211" i="1" s="1"/>
  <c r="K210" i="1"/>
  <c r="D210" i="1" s="1"/>
  <c r="H210" i="1"/>
  <c r="I210" i="1" s="1"/>
  <c r="J210" i="1" s="1"/>
  <c r="K209" i="1"/>
  <c r="D209" i="1" s="1"/>
  <c r="H209" i="1"/>
  <c r="K208" i="1"/>
  <c r="D208" i="1" s="1"/>
  <c r="H208" i="1"/>
  <c r="K207" i="1"/>
  <c r="H207" i="1"/>
  <c r="I207" i="1" s="1"/>
  <c r="D207" i="1"/>
  <c r="K206" i="1"/>
  <c r="D206" i="1" s="1"/>
  <c r="H206" i="1"/>
  <c r="K205" i="1"/>
  <c r="D205" i="1" s="1"/>
  <c r="H205" i="1"/>
  <c r="I205" i="1" s="1"/>
  <c r="J205" i="1" s="1"/>
  <c r="K204" i="1"/>
  <c r="D204" i="1" s="1"/>
  <c r="H204" i="1"/>
  <c r="I204" i="1" s="1"/>
  <c r="J204" i="1" s="1"/>
  <c r="K203" i="1"/>
  <c r="D203" i="1" s="1"/>
  <c r="H203" i="1"/>
  <c r="K202" i="1"/>
  <c r="D202" i="1" s="1"/>
  <c r="H202" i="1"/>
  <c r="K201" i="1"/>
  <c r="D201" i="1" s="1"/>
  <c r="H201" i="1"/>
  <c r="I201" i="1" s="1"/>
  <c r="J201" i="1" s="1"/>
  <c r="K200" i="1"/>
  <c r="D200" i="1" s="1"/>
  <c r="H200" i="1"/>
  <c r="I200" i="1" s="1"/>
  <c r="K199" i="1"/>
  <c r="D199" i="1" s="1"/>
  <c r="H199" i="1"/>
  <c r="I199" i="1" s="1"/>
  <c r="J199" i="1" s="1"/>
  <c r="K198" i="1"/>
  <c r="D198" i="1" s="1"/>
  <c r="H198" i="1"/>
  <c r="K197" i="1"/>
  <c r="D197" i="1" s="1"/>
  <c r="H197" i="1"/>
  <c r="K196" i="1"/>
  <c r="H196" i="1"/>
  <c r="D196" i="1"/>
  <c r="K195" i="1"/>
  <c r="H195" i="1"/>
  <c r="I195" i="1" s="1"/>
  <c r="D195" i="1"/>
  <c r="K194" i="1"/>
  <c r="D194" i="1" s="1"/>
  <c r="H194" i="1"/>
  <c r="I194" i="1" s="1"/>
  <c r="K193" i="1"/>
  <c r="D193" i="1" s="1"/>
  <c r="H193" i="1"/>
  <c r="I193" i="1" s="1"/>
  <c r="J193" i="1" s="1"/>
  <c r="K192" i="1"/>
  <c r="H192" i="1"/>
  <c r="D192" i="1"/>
  <c r="K191" i="1"/>
  <c r="D191" i="1" s="1"/>
  <c r="H191" i="1"/>
  <c r="K190" i="1"/>
  <c r="D190" i="1" s="1"/>
  <c r="H190" i="1"/>
  <c r="K189" i="1"/>
  <c r="D189" i="1" s="1"/>
  <c r="H189" i="1"/>
  <c r="I189" i="1" s="1"/>
  <c r="J189" i="1" s="1"/>
  <c r="K188" i="1"/>
  <c r="D188" i="1" s="1"/>
  <c r="H188" i="1"/>
  <c r="I188" i="1" s="1"/>
  <c r="K187" i="1"/>
  <c r="D187" i="1" s="1"/>
  <c r="H187" i="1"/>
  <c r="I187" i="1" s="1"/>
  <c r="J187" i="1" s="1"/>
  <c r="K186" i="1"/>
  <c r="D186" i="1" s="1"/>
  <c r="H186" i="1"/>
  <c r="I186" i="1" s="1"/>
  <c r="J186" i="1" s="1"/>
  <c r="K185" i="1"/>
  <c r="D185" i="1" s="1"/>
  <c r="H185" i="1"/>
  <c r="I185" i="1" s="1"/>
  <c r="K184" i="1"/>
  <c r="H184" i="1"/>
  <c r="D184" i="1"/>
  <c r="K183" i="1"/>
  <c r="D183" i="1" s="1"/>
  <c r="H183" i="1"/>
  <c r="I183" i="1" s="1"/>
  <c r="J183" i="1" s="1"/>
  <c r="K182" i="1"/>
  <c r="D182" i="1" s="1"/>
  <c r="H182" i="1"/>
  <c r="I182" i="1" s="1"/>
  <c r="K181" i="1"/>
  <c r="D181" i="1" s="1"/>
  <c r="H181" i="1"/>
  <c r="I181" i="1" s="1"/>
  <c r="K180" i="1"/>
  <c r="D180" i="1" s="1"/>
  <c r="H180" i="1"/>
  <c r="K179" i="1"/>
  <c r="D179" i="1" s="1"/>
  <c r="H179" i="1"/>
  <c r="I179" i="1" s="1"/>
  <c r="K178" i="1"/>
  <c r="D178" i="1" s="1"/>
  <c r="H178" i="1"/>
  <c r="K177" i="1"/>
  <c r="D177" i="1" s="1"/>
  <c r="H177" i="1"/>
  <c r="I177" i="1" s="1"/>
  <c r="J177" i="1" s="1"/>
  <c r="K176" i="1"/>
  <c r="D176" i="1" s="1"/>
  <c r="H176" i="1"/>
  <c r="I176" i="1" s="1"/>
  <c r="K175" i="1"/>
  <c r="D175" i="1" s="1"/>
  <c r="H175" i="1"/>
  <c r="I175" i="1" s="1"/>
  <c r="J175" i="1" s="1"/>
  <c r="K174" i="1"/>
  <c r="D174" i="1" s="1"/>
  <c r="I174" i="1"/>
  <c r="J174" i="1" s="1"/>
  <c r="H174" i="1"/>
  <c r="K173" i="1"/>
  <c r="D173" i="1" s="1"/>
  <c r="H173" i="1"/>
  <c r="K172" i="1"/>
  <c r="D172" i="1" s="1"/>
  <c r="H172" i="1"/>
  <c r="K171" i="1"/>
  <c r="D171" i="1" s="1"/>
  <c r="H171" i="1"/>
  <c r="I171" i="1" s="1"/>
  <c r="K170" i="1"/>
  <c r="D170" i="1" s="1"/>
  <c r="H170" i="1"/>
  <c r="K169" i="1"/>
  <c r="D169" i="1" s="1"/>
  <c r="H169" i="1"/>
  <c r="I169" i="1" s="1"/>
  <c r="J169" i="1" s="1"/>
  <c r="K168" i="1"/>
  <c r="D168" i="1" s="1"/>
  <c r="H168" i="1"/>
  <c r="I168" i="1" s="1"/>
  <c r="J168" i="1" s="1"/>
  <c r="K167" i="1"/>
  <c r="D167" i="1" s="1"/>
  <c r="H167" i="1"/>
  <c r="I167" i="1" s="1"/>
  <c r="K166" i="1"/>
  <c r="D166" i="1" s="1"/>
  <c r="H166" i="1"/>
  <c r="K165" i="1"/>
  <c r="H165" i="1"/>
  <c r="I165" i="1" s="1"/>
  <c r="J165" i="1" s="1"/>
  <c r="D165" i="1"/>
  <c r="K164" i="1"/>
  <c r="D164" i="1" s="1"/>
  <c r="H164" i="1"/>
  <c r="I164" i="1" s="1"/>
  <c r="K163" i="1"/>
  <c r="D163" i="1" s="1"/>
  <c r="H163" i="1"/>
  <c r="I163" i="1" s="1"/>
  <c r="J163" i="1" s="1"/>
  <c r="K162" i="1"/>
  <c r="D162" i="1" s="1"/>
  <c r="H162" i="1"/>
  <c r="K161" i="1"/>
  <c r="D161" i="1" s="1"/>
  <c r="H161" i="1"/>
  <c r="I161" i="1" s="1"/>
  <c r="K160" i="1"/>
  <c r="D160" i="1" s="1"/>
  <c r="H160" i="1"/>
  <c r="K159" i="1"/>
  <c r="H159" i="1"/>
  <c r="I159" i="1" s="1"/>
  <c r="D159" i="1"/>
  <c r="K158" i="1"/>
  <c r="D158" i="1" s="1"/>
  <c r="H158" i="1"/>
  <c r="I158" i="1" s="1"/>
  <c r="K157" i="1"/>
  <c r="D157" i="1" s="1"/>
  <c r="J157" i="1"/>
  <c r="H157" i="1"/>
  <c r="I157" i="1" s="1"/>
  <c r="K156" i="1"/>
  <c r="D156" i="1" s="1"/>
  <c r="H156" i="1"/>
  <c r="K155" i="1"/>
  <c r="D155" i="1" s="1"/>
  <c r="H155" i="1"/>
  <c r="K154" i="1"/>
  <c r="D154" i="1" s="1"/>
  <c r="H154" i="1"/>
  <c r="K153" i="1"/>
  <c r="D153" i="1" s="1"/>
  <c r="H153" i="1"/>
  <c r="I153" i="1" s="1"/>
  <c r="J153" i="1" s="1"/>
  <c r="K152" i="1"/>
  <c r="D152" i="1" s="1"/>
  <c r="H152" i="1"/>
  <c r="I152" i="1" s="1"/>
  <c r="K151" i="1"/>
  <c r="D151" i="1" s="1"/>
  <c r="H151" i="1"/>
  <c r="I151" i="1" s="1"/>
  <c r="J151" i="1" s="1"/>
  <c r="K150" i="1"/>
  <c r="D150" i="1" s="1"/>
  <c r="H150" i="1"/>
  <c r="I150" i="1" s="1"/>
  <c r="J150" i="1" s="1"/>
  <c r="K149" i="1"/>
  <c r="D149" i="1" s="1"/>
  <c r="H149" i="1"/>
  <c r="I149" i="1" s="1"/>
  <c r="K148" i="1"/>
  <c r="D148" i="1" s="1"/>
  <c r="H148" i="1"/>
  <c r="K147" i="1"/>
  <c r="D147" i="1" s="1"/>
  <c r="H147" i="1"/>
  <c r="I147" i="1" s="1"/>
  <c r="K146" i="1"/>
  <c r="D146" i="1" s="1"/>
  <c r="H146" i="1"/>
  <c r="I146" i="1" s="1"/>
  <c r="K145" i="1"/>
  <c r="D145" i="1" s="1"/>
  <c r="H145" i="1"/>
  <c r="I145" i="1" s="1"/>
  <c r="K144" i="1"/>
  <c r="D144" i="1" s="1"/>
  <c r="H144" i="1"/>
  <c r="I144" i="1" s="1"/>
  <c r="K143" i="1"/>
  <c r="D143" i="1" s="1"/>
  <c r="H143" i="1"/>
  <c r="K142" i="1"/>
  <c r="D142" i="1" s="1"/>
  <c r="H142" i="1"/>
  <c r="K141" i="1"/>
  <c r="D141" i="1" s="1"/>
  <c r="H141" i="1"/>
  <c r="K140" i="1"/>
  <c r="D140" i="1" s="1"/>
  <c r="H140" i="1"/>
  <c r="I140" i="1" s="1"/>
  <c r="K139" i="1"/>
  <c r="D139" i="1" s="1"/>
  <c r="H139" i="1"/>
  <c r="I139" i="1" s="1"/>
  <c r="J139" i="1" s="1"/>
  <c r="K138" i="1"/>
  <c r="D138" i="1" s="1"/>
  <c r="H138" i="1"/>
  <c r="I138" i="1" s="1"/>
  <c r="K137" i="1"/>
  <c r="D137" i="1" s="1"/>
  <c r="H137" i="1"/>
  <c r="I137" i="1" s="1"/>
  <c r="K136" i="1"/>
  <c r="D136" i="1" s="1"/>
  <c r="H136" i="1"/>
  <c r="K135" i="1"/>
  <c r="D135" i="1" s="1"/>
  <c r="H135" i="1"/>
  <c r="I135" i="1" s="1"/>
  <c r="J135" i="1" s="1"/>
  <c r="K134" i="1"/>
  <c r="D134" i="1" s="1"/>
  <c r="I134" i="1"/>
  <c r="H134" i="1"/>
  <c r="K133" i="1"/>
  <c r="D133" i="1" s="1"/>
  <c r="H133" i="1"/>
  <c r="I133" i="1" s="1"/>
  <c r="K132" i="1"/>
  <c r="D132" i="1" s="1"/>
  <c r="H132" i="1"/>
  <c r="I132" i="1" s="1"/>
  <c r="J132" i="1" s="1"/>
  <c r="K131" i="1"/>
  <c r="D131" i="1" s="1"/>
  <c r="H131" i="1"/>
  <c r="I131" i="1" s="1"/>
  <c r="K130" i="1"/>
  <c r="D130" i="1" s="1"/>
  <c r="H130" i="1"/>
  <c r="K129" i="1"/>
  <c r="D129" i="1" s="1"/>
  <c r="H129" i="1"/>
  <c r="I129" i="1" s="1"/>
  <c r="J129" i="1" s="1"/>
  <c r="K128" i="1"/>
  <c r="D128" i="1" s="1"/>
  <c r="H128" i="1"/>
  <c r="I128" i="1" s="1"/>
  <c r="K127" i="1"/>
  <c r="D127" i="1" s="1"/>
  <c r="H127" i="1"/>
  <c r="I127" i="1" s="1"/>
  <c r="J127" i="1" s="1"/>
  <c r="K126" i="1"/>
  <c r="D126" i="1" s="1"/>
  <c r="H126" i="1"/>
  <c r="K125" i="1"/>
  <c r="D125" i="1" s="1"/>
  <c r="H125" i="1"/>
  <c r="I125" i="1" s="1"/>
  <c r="K124" i="1"/>
  <c r="D124" i="1" s="1"/>
  <c r="H124" i="1"/>
  <c r="K123" i="1"/>
  <c r="D123" i="1" s="1"/>
  <c r="I123" i="1"/>
  <c r="H123" i="1"/>
  <c r="K122" i="1"/>
  <c r="D122" i="1" s="1"/>
  <c r="H122" i="1"/>
  <c r="I122" i="1" s="1"/>
  <c r="K121" i="1"/>
  <c r="D121" i="1" s="1"/>
  <c r="H121" i="1"/>
  <c r="I121" i="1" s="1"/>
  <c r="K120" i="1"/>
  <c r="D120" i="1" s="1"/>
  <c r="H120" i="1"/>
  <c r="I120" i="1" s="1"/>
  <c r="J120" i="1" s="1"/>
  <c r="K119" i="1"/>
  <c r="D119" i="1" s="1"/>
  <c r="H119" i="1"/>
  <c r="K118" i="1"/>
  <c r="D118" i="1" s="1"/>
  <c r="H118" i="1"/>
  <c r="I118" i="1" s="1"/>
  <c r="K117" i="1"/>
  <c r="D117" i="1" s="1"/>
  <c r="H117" i="1"/>
  <c r="I117" i="1" s="1"/>
  <c r="J117" i="1" s="1"/>
  <c r="K116" i="1"/>
  <c r="D116" i="1" s="1"/>
  <c r="H116" i="1"/>
  <c r="K115" i="1"/>
  <c r="D115" i="1" s="1"/>
  <c r="H115" i="1"/>
  <c r="I115" i="1" s="1"/>
  <c r="K114" i="1"/>
  <c r="D114" i="1" s="1"/>
  <c r="H114" i="1"/>
  <c r="I114" i="1" s="1"/>
  <c r="J114" i="1" s="1"/>
  <c r="K113" i="1"/>
  <c r="D113" i="1" s="1"/>
  <c r="H113" i="1"/>
  <c r="I113" i="1" s="1"/>
  <c r="K112" i="1"/>
  <c r="D112" i="1" s="1"/>
  <c r="H112" i="1"/>
  <c r="K111" i="1"/>
  <c r="D111" i="1" s="1"/>
  <c r="H111" i="1"/>
  <c r="I111" i="1" s="1"/>
  <c r="J111" i="1" s="1"/>
  <c r="K110" i="1"/>
  <c r="D110" i="1" s="1"/>
  <c r="H110" i="1"/>
  <c r="I110" i="1" s="1"/>
  <c r="K109" i="1"/>
  <c r="H109" i="1"/>
  <c r="I109" i="1" s="1"/>
  <c r="D109" i="1"/>
  <c r="K108" i="1"/>
  <c r="D108" i="1" s="1"/>
  <c r="H108" i="1"/>
  <c r="I108" i="1" s="1"/>
  <c r="J108" i="1" s="1"/>
  <c r="K107" i="1"/>
  <c r="D107" i="1" s="1"/>
  <c r="H107" i="1"/>
  <c r="I107" i="1" s="1"/>
  <c r="K106" i="1"/>
  <c r="D106" i="1" s="1"/>
  <c r="H106" i="1"/>
  <c r="I106" i="1" s="1"/>
  <c r="K105" i="1"/>
  <c r="H105" i="1"/>
  <c r="D105" i="1"/>
  <c r="K104" i="1"/>
  <c r="D104" i="1" s="1"/>
  <c r="H104" i="1"/>
  <c r="I104" i="1" s="1"/>
  <c r="K103" i="1"/>
  <c r="D103" i="1" s="1"/>
  <c r="H103" i="1"/>
  <c r="I103" i="1" s="1"/>
  <c r="K102" i="1"/>
  <c r="D102" i="1" s="1"/>
  <c r="H102" i="1"/>
  <c r="I102" i="1" s="1"/>
  <c r="J102" i="1" s="1"/>
  <c r="K101" i="1"/>
  <c r="D101" i="1" s="1"/>
  <c r="H101" i="1"/>
  <c r="I101" i="1" s="1"/>
  <c r="K100" i="1"/>
  <c r="D100" i="1" s="1"/>
  <c r="H100" i="1"/>
  <c r="I100" i="1" s="1"/>
  <c r="K99" i="1"/>
  <c r="D99" i="1" s="1"/>
  <c r="H99" i="1"/>
  <c r="I99" i="1" s="1"/>
  <c r="J99" i="1" s="1"/>
  <c r="K98" i="1"/>
  <c r="D98" i="1" s="1"/>
  <c r="H98" i="1"/>
  <c r="I98" i="1" s="1"/>
  <c r="K97" i="1"/>
  <c r="D97" i="1" s="1"/>
  <c r="H97" i="1"/>
  <c r="I97" i="1" s="1"/>
  <c r="K96" i="1"/>
  <c r="D96" i="1" s="1"/>
  <c r="I96" i="1"/>
  <c r="J96" i="1" s="1"/>
  <c r="H96" i="1"/>
  <c r="K95" i="1"/>
  <c r="D95" i="1" s="1"/>
  <c r="H95" i="1"/>
  <c r="I95" i="1" s="1"/>
  <c r="K94" i="1"/>
  <c r="D94" i="1" s="1"/>
  <c r="H94" i="1"/>
  <c r="I94" i="1" s="1"/>
  <c r="K93" i="1"/>
  <c r="D93" i="1" s="1"/>
  <c r="H93" i="1"/>
  <c r="I93" i="1" s="1"/>
  <c r="J93" i="1" s="1"/>
  <c r="K92" i="1"/>
  <c r="D92" i="1" s="1"/>
  <c r="I92" i="1"/>
  <c r="H92" i="1"/>
  <c r="K91" i="1"/>
  <c r="D91" i="1" s="1"/>
  <c r="H91" i="1"/>
  <c r="I91" i="1" s="1"/>
  <c r="K90" i="1"/>
  <c r="D90" i="1" s="1"/>
  <c r="H90" i="1"/>
  <c r="I90" i="1" s="1"/>
  <c r="J90" i="1" s="1"/>
  <c r="K89" i="1"/>
  <c r="D89" i="1" s="1"/>
  <c r="H89" i="1"/>
  <c r="I89" i="1" s="1"/>
  <c r="K88" i="1"/>
  <c r="D88" i="1" s="1"/>
  <c r="H88" i="1"/>
  <c r="I88" i="1" s="1"/>
  <c r="K87" i="1"/>
  <c r="D87" i="1" s="1"/>
  <c r="H87" i="1"/>
  <c r="I87" i="1" s="1"/>
  <c r="J87" i="1" s="1"/>
  <c r="K86" i="1"/>
  <c r="D86" i="1" s="1"/>
  <c r="H86" i="1"/>
  <c r="I86" i="1" s="1"/>
  <c r="K85" i="1"/>
  <c r="D85" i="1" s="1"/>
  <c r="H85" i="1"/>
  <c r="I85" i="1" s="1"/>
  <c r="K84" i="1"/>
  <c r="D84" i="1" s="1"/>
  <c r="H84" i="1"/>
  <c r="I84" i="1" s="1"/>
  <c r="J84" i="1" s="1"/>
  <c r="K83" i="1"/>
  <c r="D83" i="1" s="1"/>
  <c r="H83" i="1"/>
  <c r="I83" i="1" s="1"/>
  <c r="K82" i="1"/>
  <c r="D82" i="1" s="1"/>
  <c r="H82" i="1"/>
  <c r="I82" i="1" s="1"/>
  <c r="K81" i="1"/>
  <c r="D81" i="1" s="1"/>
  <c r="H81" i="1"/>
  <c r="I81" i="1" s="1"/>
  <c r="J81" i="1" s="1"/>
  <c r="K80" i="1"/>
  <c r="D80" i="1" s="1"/>
  <c r="I80" i="1"/>
  <c r="H80" i="1"/>
  <c r="K79" i="1"/>
  <c r="D79" i="1" s="1"/>
  <c r="H79" i="1"/>
  <c r="I79" i="1" s="1"/>
  <c r="K78" i="1"/>
  <c r="D78" i="1" s="1"/>
  <c r="H78" i="1"/>
  <c r="I78" i="1" s="1"/>
  <c r="J78" i="1" s="1"/>
  <c r="K77" i="1"/>
  <c r="D77" i="1" s="1"/>
  <c r="H77" i="1"/>
  <c r="I77" i="1" s="1"/>
  <c r="K76" i="1"/>
  <c r="D76" i="1" s="1"/>
  <c r="H76" i="1"/>
  <c r="I76" i="1" s="1"/>
  <c r="K75" i="1"/>
  <c r="D75" i="1" s="1"/>
  <c r="H75" i="1"/>
  <c r="I75" i="1" s="1"/>
  <c r="J75" i="1" s="1"/>
  <c r="K74" i="1"/>
  <c r="D74" i="1" s="1"/>
  <c r="H74" i="1"/>
  <c r="I74" i="1" s="1"/>
  <c r="K73" i="1"/>
  <c r="D73" i="1" s="1"/>
  <c r="H73" i="1"/>
  <c r="K72" i="1"/>
  <c r="D72" i="1" s="1"/>
  <c r="H72" i="1"/>
  <c r="I72" i="1" s="1"/>
  <c r="J72" i="1" s="1"/>
  <c r="K71" i="1"/>
  <c r="D71" i="1" s="1"/>
  <c r="H71" i="1"/>
  <c r="K70" i="1"/>
  <c r="D70" i="1" s="1"/>
  <c r="H70" i="1"/>
  <c r="I70" i="1" s="1"/>
  <c r="K69" i="1"/>
  <c r="D69" i="1" s="1"/>
  <c r="H69" i="1"/>
  <c r="I69" i="1" s="1"/>
  <c r="J69" i="1" s="1"/>
  <c r="K68" i="1"/>
  <c r="D68" i="1" s="1"/>
  <c r="H68" i="1"/>
  <c r="I68" i="1" s="1"/>
  <c r="J68" i="1" s="1"/>
  <c r="K67" i="1"/>
  <c r="D67" i="1" s="1"/>
  <c r="H67" i="1"/>
  <c r="I67" i="1" s="1"/>
  <c r="K66" i="1"/>
  <c r="D66" i="1" s="1"/>
  <c r="H66" i="1"/>
  <c r="I66" i="1" s="1"/>
  <c r="K65" i="1"/>
  <c r="D65" i="1" s="1"/>
  <c r="H65" i="1"/>
  <c r="K64" i="1"/>
  <c r="D64" i="1" s="1"/>
  <c r="H64" i="1"/>
  <c r="I64" i="1" s="1"/>
  <c r="J64" i="1" s="1"/>
  <c r="K63" i="1"/>
  <c r="D63" i="1" s="1"/>
  <c r="H63" i="1"/>
  <c r="K62" i="1"/>
  <c r="D62" i="1" s="1"/>
  <c r="H62" i="1"/>
  <c r="I62" i="1" s="1"/>
  <c r="K61" i="1"/>
  <c r="D61" i="1" s="1"/>
  <c r="H61" i="1"/>
  <c r="K60" i="1"/>
  <c r="D60" i="1" s="1"/>
  <c r="H60" i="1"/>
  <c r="I60" i="1" s="1"/>
  <c r="J60" i="1" s="1"/>
  <c r="K59" i="1"/>
  <c r="D59" i="1" s="1"/>
  <c r="H59" i="1"/>
  <c r="I59" i="1" s="1"/>
  <c r="J59" i="1" s="1"/>
  <c r="K58" i="1"/>
  <c r="D58" i="1" s="1"/>
  <c r="H58" i="1"/>
  <c r="I58" i="1" s="1"/>
  <c r="K57" i="1"/>
  <c r="D57" i="1" s="1"/>
  <c r="H57" i="1"/>
  <c r="K56" i="1"/>
  <c r="D56" i="1" s="1"/>
  <c r="H56" i="1"/>
  <c r="K55" i="1"/>
  <c r="D55" i="1" s="1"/>
  <c r="H55" i="1"/>
  <c r="I55" i="1" s="1"/>
  <c r="K54" i="1"/>
  <c r="D54" i="1" s="1"/>
  <c r="H54" i="1"/>
  <c r="I54" i="1" s="1"/>
  <c r="J54" i="1" s="1"/>
  <c r="K53" i="1"/>
  <c r="D53" i="1" s="1"/>
  <c r="H53" i="1"/>
  <c r="K52" i="1"/>
  <c r="D52" i="1" s="1"/>
  <c r="H52" i="1"/>
  <c r="I52" i="1" s="1"/>
  <c r="K51" i="1"/>
  <c r="D51" i="1" s="1"/>
  <c r="H51" i="1"/>
  <c r="K50" i="1"/>
  <c r="D50" i="1" s="1"/>
  <c r="H50" i="1"/>
  <c r="I50" i="1" s="1"/>
  <c r="K49" i="1"/>
  <c r="D49" i="1" s="1"/>
  <c r="H49" i="1"/>
  <c r="I49" i="1" s="1"/>
  <c r="J49" i="1" s="1"/>
  <c r="K48" i="1"/>
  <c r="H48" i="1"/>
  <c r="I48" i="1" s="1"/>
  <c r="J48" i="1" s="1"/>
  <c r="D48" i="1"/>
  <c r="K47" i="1"/>
  <c r="D47" i="1" s="1"/>
  <c r="H47" i="1"/>
  <c r="I47" i="1" s="1"/>
  <c r="K46" i="1"/>
  <c r="D46" i="1" s="1"/>
  <c r="H46" i="1"/>
  <c r="I46" i="1" s="1"/>
  <c r="K45" i="1"/>
  <c r="D45" i="1" s="1"/>
  <c r="H45" i="1"/>
  <c r="I45" i="1" s="1"/>
  <c r="K44" i="1"/>
  <c r="D44" i="1" s="1"/>
  <c r="H44" i="1"/>
  <c r="I44" i="1" s="1"/>
  <c r="K43" i="1"/>
  <c r="D43" i="1" s="1"/>
  <c r="H43" i="1"/>
  <c r="I43" i="1" s="1"/>
  <c r="K42" i="1"/>
  <c r="D42" i="1" s="1"/>
  <c r="H42" i="1"/>
  <c r="I42" i="1" s="1"/>
  <c r="K41" i="1"/>
  <c r="D41" i="1" s="1"/>
  <c r="H41" i="1"/>
  <c r="I41" i="1" s="1"/>
  <c r="J41" i="1" s="1"/>
  <c r="K40" i="1"/>
  <c r="D40" i="1" s="1"/>
  <c r="H40" i="1"/>
  <c r="I40" i="1" s="1"/>
  <c r="K39" i="1"/>
  <c r="D39" i="1" s="1"/>
  <c r="H39" i="1"/>
  <c r="I39" i="1" s="1"/>
  <c r="J39" i="1" s="1"/>
  <c r="K38" i="1"/>
  <c r="D38" i="1" s="1"/>
  <c r="H38" i="1"/>
  <c r="K37" i="1"/>
  <c r="D37" i="1" s="1"/>
  <c r="H37" i="1"/>
  <c r="I37" i="1" s="1"/>
  <c r="J37" i="1" s="1"/>
  <c r="K36" i="1"/>
  <c r="D36" i="1" s="1"/>
  <c r="H36" i="1"/>
  <c r="I36" i="1" s="1"/>
  <c r="J36" i="1" s="1"/>
  <c r="K35" i="1"/>
  <c r="D35" i="1" s="1"/>
  <c r="H35" i="1"/>
  <c r="K34" i="1"/>
  <c r="D34" i="1" s="1"/>
  <c r="H34" i="1"/>
  <c r="I34" i="1" s="1"/>
  <c r="J34" i="1" s="1"/>
  <c r="K33" i="1"/>
  <c r="D33" i="1" s="1"/>
  <c r="H33" i="1"/>
  <c r="K32" i="1"/>
  <c r="D32" i="1" s="1"/>
  <c r="H32" i="1"/>
  <c r="I32" i="1" s="1"/>
  <c r="K31" i="1"/>
  <c r="D31" i="1" s="1"/>
  <c r="H31" i="1"/>
  <c r="I31" i="1" s="1"/>
  <c r="K30" i="1"/>
  <c r="D30" i="1" s="1"/>
  <c r="H30" i="1"/>
  <c r="I30" i="1" s="1"/>
  <c r="K29" i="1"/>
  <c r="D29" i="1" s="1"/>
  <c r="H29" i="1"/>
  <c r="I29" i="1" s="1"/>
  <c r="J29" i="1" s="1"/>
  <c r="K28" i="1"/>
  <c r="D28" i="1" s="1"/>
  <c r="H28" i="1"/>
  <c r="K27" i="1"/>
  <c r="D27" i="1" s="1"/>
  <c r="H27" i="1"/>
  <c r="K26" i="1"/>
  <c r="D26" i="1" s="1"/>
  <c r="H26" i="1"/>
  <c r="K25" i="1"/>
  <c r="D25" i="1" s="1"/>
  <c r="H25" i="1"/>
  <c r="K24" i="1"/>
  <c r="D24" i="1" s="1"/>
  <c r="H24" i="1"/>
  <c r="I24" i="1" s="1"/>
  <c r="J24" i="1" s="1"/>
  <c r="K23" i="1"/>
  <c r="D23" i="1" s="1"/>
  <c r="H23" i="1"/>
  <c r="K22" i="1"/>
  <c r="D22" i="1" s="1"/>
  <c r="H22" i="1"/>
  <c r="K21" i="1"/>
  <c r="D21" i="1" s="1"/>
  <c r="H21" i="1"/>
  <c r="I21" i="1" s="1"/>
  <c r="J21" i="1" s="1"/>
  <c r="K20" i="1"/>
  <c r="D20" i="1" s="1"/>
  <c r="H20" i="1"/>
  <c r="I20" i="1" s="1"/>
  <c r="K19" i="1"/>
  <c r="D19" i="1" s="1"/>
  <c r="H19" i="1"/>
  <c r="I19" i="1" s="1"/>
  <c r="K18" i="1"/>
  <c r="D18" i="1" s="1"/>
  <c r="H18" i="1"/>
  <c r="K17" i="1"/>
  <c r="D17" i="1" s="1"/>
  <c r="H17" i="1"/>
  <c r="K16" i="1"/>
  <c r="D16" i="1" s="1"/>
  <c r="H16" i="1"/>
  <c r="K15" i="1"/>
  <c r="D15" i="1" s="1"/>
  <c r="H15" i="1"/>
  <c r="K14" i="1"/>
  <c r="D14" i="1" s="1"/>
  <c r="H14" i="1"/>
  <c r="K13" i="1"/>
  <c r="D13" i="1" s="1"/>
  <c r="H13" i="1"/>
  <c r="I13" i="1" s="1"/>
  <c r="J13" i="1" s="1"/>
  <c r="K12" i="1"/>
  <c r="D12" i="1" s="1"/>
  <c r="H12" i="1"/>
  <c r="I12" i="1" s="1"/>
  <c r="K11" i="1"/>
  <c r="D11" i="1" s="1"/>
  <c r="H11" i="1"/>
  <c r="K10" i="1"/>
  <c r="D10" i="1" s="1"/>
  <c r="H10" i="1"/>
  <c r="K9" i="1"/>
  <c r="D9" i="1" s="1"/>
  <c r="H9" i="1"/>
  <c r="I9" i="1" s="1"/>
  <c r="J9" i="1" s="1"/>
  <c r="K8" i="1"/>
  <c r="D8" i="1" s="1"/>
  <c r="H8" i="1"/>
  <c r="K7" i="1"/>
  <c r="D7" i="1" s="1"/>
  <c r="H7" i="1"/>
  <c r="K6" i="1"/>
  <c r="D6" i="1" s="1"/>
  <c r="H6" i="1"/>
  <c r="I6" i="1" s="1"/>
  <c r="J6" i="1" s="1"/>
  <c r="K5" i="1"/>
  <c r="D5" i="1" s="1"/>
  <c r="H5" i="1"/>
  <c r="I5" i="1" s="1"/>
  <c r="J19" i="1" l="1"/>
  <c r="M358" i="1"/>
  <c r="J7" i="4"/>
  <c r="O7" i="4"/>
  <c r="F5" i="2"/>
  <c r="J121" i="1"/>
  <c r="J145" i="1"/>
  <c r="J109" i="1"/>
  <c r="J123" i="1"/>
  <c r="J171" i="1"/>
  <c r="J106" i="1"/>
  <c r="J138" i="1"/>
  <c r="J181" i="1"/>
  <c r="J267" i="1"/>
  <c r="J31" i="1"/>
  <c r="J282" i="1"/>
  <c r="J67" i="1"/>
  <c r="I63" i="1"/>
  <c r="J63" i="1" s="1"/>
  <c r="J159" i="1"/>
  <c r="J192" i="1"/>
  <c r="I180" i="1"/>
  <c r="J180" i="1" s="1"/>
  <c r="I198" i="1"/>
  <c r="J198" i="1" s="1"/>
  <c r="J70" i="1"/>
  <c r="J46" i="1"/>
  <c r="I105" i="1"/>
  <c r="J105" i="1" s="1"/>
  <c r="I126" i="1"/>
  <c r="J126" i="1" s="1"/>
  <c r="J134" i="1"/>
  <c r="J144" i="1"/>
  <c r="I162" i="1"/>
  <c r="J162" i="1" s="1"/>
  <c r="I192" i="1"/>
  <c r="J207" i="1"/>
  <c r="J219" i="1"/>
  <c r="I231" i="1"/>
  <c r="J231" i="1" s="1"/>
  <c r="I246" i="1"/>
  <c r="J246" i="1" s="1"/>
  <c r="J291" i="1"/>
  <c r="J306" i="1"/>
  <c r="I318" i="1"/>
  <c r="J318" i="1" s="1"/>
  <c r="I242" i="1"/>
  <c r="J242" i="1" s="1"/>
  <c r="J115" i="1"/>
  <c r="I303" i="1"/>
  <c r="J303" i="1" s="1"/>
  <c r="I326" i="1"/>
  <c r="J326" i="1" s="1"/>
  <c r="J338" i="1"/>
  <c r="J58" i="1"/>
  <c r="I234" i="1"/>
  <c r="J234" i="1" s="1"/>
  <c r="J147" i="1"/>
  <c r="I173" i="1"/>
  <c r="J173" i="1" s="1"/>
  <c r="J188" i="1"/>
  <c r="J195" i="1"/>
  <c r="I51" i="1"/>
  <c r="J51" i="1" s="1"/>
  <c r="I141" i="1"/>
  <c r="J141" i="1" s="1"/>
  <c r="I156" i="1"/>
  <c r="J156" i="1" s="1"/>
  <c r="J185" i="1"/>
  <c r="J200" i="1"/>
  <c r="I212" i="1"/>
  <c r="J212" i="1" s="1"/>
  <c r="J224" i="1"/>
  <c r="I243" i="1"/>
  <c r="J243" i="1" s="1"/>
  <c r="J251" i="1"/>
  <c r="I266" i="1"/>
  <c r="J266" i="1" s="1"/>
  <c r="J311" i="1"/>
  <c r="J158" i="1"/>
  <c r="I222" i="1"/>
  <c r="J222" i="1" s="1"/>
  <c r="J294" i="1"/>
  <c r="J44" i="1"/>
  <c r="J182" i="1"/>
  <c r="I342" i="1"/>
  <c r="J342" i="1" s="1"/>
  <c r="I346" i="1"/>
  <c r="J346" i="1" s="1"/>
  <c r="J227" i="1"/>
  <c r="J254" i="1"/>
  <c r="I236" i="1"/>
  <c r="J236" i="1" s="1"/>
  <c r="I255" i="1"/>
  <c r="J255" i="1" s="1"/>
  <c r="I270" i="1"/>
  <c r="J270" i="1" s="1"/>
  <c r="J278" i="1"/>
  <c r="I285" i="1"/>
  <c r="J285" i="1" s="1"/>
  <c r="I323" i="1"/>
  <c r="J323" i="1" s="1"/>
  <c r="I327" i="1"/>
  <c r="J327" i="1" s="1"/>
  <c r="J103" i="1"/>
  <c r="J146" i="1"/>
  <c r="J194" i="1"/>
  <c r="I197" i="1"/>
  <c r="J197" i="1" s="1"/>
  <c r="I350" i="1"/>
  <c r="J350" i="1" s="1"/>
  <c r="J122" i="1"/>
  <c r="J133" i="1"/>
  <c r="J73" i="1"/>
  <c r="J45" i="1"/>
  <c r="I73" i="1"/>
  <c r="J161" i="1"/>
  <c r="J176" i="1"/>
  <c r="J290" i="1"/>
  <c r="J66" i="1"/>
  <c r="J118" i="1"/>
  <c r="J302" i="1"/>
  <c r="I33" i="1"/>
  <c r="J33" i="1" s="1"/>
  <c r="J23" i="1"/>
  <c r="I17" i="1"/>
  <c r="J17" i="1" s="1"/>
  <c r="I22" i="1"/>
  <c r="J22" i="1" s="1"/>
  <c r="I27" i="1"/>
  <c r="J27" i="1" s="1"/>
  <c r="J32" i="1"/>
  <c r="J42" i="1"/>
  <c r="J47" i="1"/>
  <c r="J52" i="1"/>
  <c r="J55" i="1"/>
  <c r="I130" i="1"/>
  <c r="J130" i="1" s="1"/>
  <c r="J137" i="1"/>
  <c r="J239" i="1"/>
  <c r="I280" i="1"/>
  <c r="J280" i="1" s="1"/>
  <c r="J299" i="1"/>
  <c r="I35" i="1"/>
  <c r="J35" i="1" s="1"/>
  <c r="J5" i="1"/>
  <c r="I10" i="1"/>
  <c r="J10" i="1" s="1"/>
  <c r="I15" i="1"/>
  <c r="J15" i="1" s="1"/>
  <c r="J20" i="1"/>
  <c r="I25" i="1"/>
  <c r="J25" i="1" s="1"/>
  <c r="J30" i="1"/>
  <c r="J40" i="1"/>
  <c r="I53" i="1"/>
  <c r="J53" i="1" s="1"/>
  <c r="I56" i="1"/>
  <c r="J56" i="1" s="1"/>
  <c r="I61" i="1"/>
  <c r="J61" i="1" s="1"/>
  <c r="I220" i="1"/>
  <c r="J220" i="1" s="1"/>
  <c r="I292" i="1"/>
  <c r="J292" i="1" s="1"/>
  <c r="J12" i="1"/>
  <c r="J43" i="1"/>
  <c r="I148" i="1"/>
  <c r="J148" i="1" s="1"/>
  <c r="J152" i="1"/>
  <c r="I166" i="1"/>
  <c r="J166" i="1" s="1"/>
  <c r="I191" i="1"/>
  <c r="J191" i="1" s="1"/>
  <c r="I232" i="1"/>
  <c r="J232" i="1"/>
  <c r="J263" i="1"/>
  <c r="J335" i="1"/>
  <c r="I14" i="1"/>
  <c r="J14" i="1" s="1"/>
  <c r="I7" i="1"/>
  <c r="J7" i="1" s="1"/>
  <c r="I172" i="1"/>
  <c r="J172" i="1" s="1"/>
  <c r="I8" i="1"/>
  <c r="J8" i="1" s="1"/>
  <c r="I18" i="1"/>
  <c r="J18" i="1" s="1"/>
  <c r="I23" i="1"/>
  <c r="I28" i="1"/>
  <c r="J28" i="1" s="1"/>
  <c r="I38" i="1"/>
  <c r="J38" i="1" s="1"/>
  <c r="I124" i="1"/>
  <c r="J124" i="1" s="1"/>
  <c r="J128" i="1"/>
  <c r="I304" i="1"/>
  <c r="J304" i="1" s="1"/>
  <c r="J131" i="1"/>
  <c r="I155" i="1"/>
  <c r="J155" i="1" s="1"/>
  <c r="I208" i="1"/>
  <c r="J208" i="1" s="1"/>
  <c r="I142" i="1"/>
  <c r="J142" i="1" s="1"/>
  <c r="J149" i="1"/>
  <c r="J167" i="1"/>
  <c r="I184" i="1"/>
  <c r="J184" i="1" s="1"/>
  <c r="I244" i="1"/>
  <c r="J244" i="1" s="1"/>
  <c r="I316" i="1"/>
  <c r="J316" i="1" s="1"/>
  <c r="J62" i="1"/>
  <c r="I112" i="1"/>
  <c r="J112" i="1" s="1"/>
  <c r="J125" i="1"/>
  <c r="J275" i="1"/>
  <c r="J347" i="1"/>
  <c r="I11" i="1"/>
  <c r="J11" i="1" s="1"/>
  <c r="I57" i="1"/>
  <c r="J57" i="1" s="1"/>
  <c r="I178" i="1"/>
  <c r="J178" i="1" s="1"/>
  <c r="I256" i="1"/>
  <c r="J256" i="1"/>
  <c r="I328" i="1"/>
  <c r="J328" i="1" s="1"/>
  <c r="Q357" i="1"/>
  <c r="J50" i="1"/>
  <c r="I16" i="1"/>
  <c r="J16" i="1" s="1"/>
  <c r="I26" i="1"/>
  <c r="J26" i="1" s="1"/>
  <c r="I65" i="1"/>
  <c r="J65" i="1" s="1"/>
  <c r="J76" i="1"/>
  <c r="J79" i="1"/>
  <c r="J82" i="1"/>
  <c r="J85" i="1"/>
  <c r="J88" i="1"/>
  <c r="J91" i="1"/>
  <c r="J94" i="1"/>
  <c r="J97" i="1"/>
  <c r="J100" i="1"/>
  <c r="J113" i="1"/>
  <c r="I116" i="1"/>
  <c r="J116" i="1" s="1"/>
  <c r="I119" i="1"/>
  <c r="J119" i="1" s="1"/>
  <c r="I143" i="1"/>
  <c r="J143" i="1" s="1"/>
  <c r="I160" i="1"/>
  <c r="J160" i="1" s="1"/>
  <c r="J164" i="1"/>
  <c r="I203" i="1"/>
  <c r="J203" i="1" s="1"/>
  <c r="I340" i="1"/>
  <c r="J340" i="1" s="1"/>
  <c r="J104" i="1"/>
  <c r="J107" i="1"/>
  <c r="J110" i="1"/>
  <c r="I136" i="1"/>
  <c r="J136" i="1" s="1"/>
  <c r="J140" i="1"/>
  <c r="J179" i="1"/>
  <c r="J215" i="1"/>
  <c r="I268" i="1"/>
  <c r="J268" i="1" s="1"/>
  <c r="J287" i="1"/>
  <c r="I71" i="1"/>
  <c r="J71" i="1" s="1"/>
  <c r="J74" i="1"/>
  <c r="J77" i="1"/>
  <c r="J80" i="1"/>
  <c r="J83" i="1"/>
  <c r="J86" i="1"/>
  <c r="J89" i="1"/>
  <c r="J92" i="1"/>
  <c r="J95" i="1"/>
  <c r="J98" i="1"/>
  <c r="J101" i="1"/>
  <c r="I154" i="1"/>
  <c r="J154" i="1" s="1"/>
  <c r="I196" i="1"/>
  <c r="J196" i="1" s="1"/>
  <c r="I333" i="1"/>
  <c r="J333" i="1" s="1"/>
  <c r="I345" i="1"/>
  <c r="J345" i="1" s="1"/>
  <c r="I170" i="1"/>
  <c r="J170" i="1" s="1"/>
  <c r="I206" i="1"/>
  <c r="J206" i="1" s="1"/>
  <c r="I218" i="1"/>
  <c r="J218" i="1" s="1"/>
  <c r="I230" i="1"/>
  <c r="J230" i="1" s="1"/>
  <c r="I314" i="1"/>
  <c r="J314" i="1" s="1"/>
  <c r="I209" i="1"/>
  <c r="J209" i="1" s="1"/>
  <c r="I221" i="1"/>
  <c r="J221" i="1" s="1"/>
  <c r="I233" i="1"/>
  <c r="J233" i="1" s="1"/>
  <c r="I245" i="1"/>
  <c r="J245" i="1" s="1"/>
  <c r="I257" i="1"/>
  <c r="J257" i="1" s="1"/>
  <c r="I269" i="1"/>
  <c r="J269" i="1" s="1"/>
  <c r="I281" i="1"/>
  <c r="J281" i="1" s="1"/>
  <c r="I293" i="1"/>
  <c r="J293" i="1" s="1"/>
  <c r="I305" i="1"/>
  <c r="J305" i="1" s="1"/>
  <c r="I317" i="1"/>
  <c r="J317" i="1" s="1"/>
  <c r="I329" i="1"/>
  <c r="J329" i="1" s="1"/>
  <c r="I341" i="1"/>
  <c r="J341" i="1" s="1"/>
  <c r="I190" i="1"/>
  <c r="J190" i="1" s="1"/>
  <c r="I202" i="1"/>
  <c r="J202" i="1" s="1"/>
  <c r="I214" i="1"/>
  <c r="J214" i="1" s="1"/>
  <c r="I226" i="1"/>
  <c r="J226" i="1" s="1"/>
  <c r="I238" i="1"/>
  <c r="J238" i="1" s="1"/>
  <c r="I250" i="1"/>
  <c r="J250" i="1" s="1"/>
  <c r="I262" i="1"/>
  <c r="J262" i="1" s="1"/>
  <c r="I274" i="1"/>
  <c r="J274" i="1" s="1"/>
  <c r="I286" i="1"/>
  <c r="J286" i="1" s="1"/>
  <c r="I298" i="1"/>
  <c r="J298" i="1" s="1"/>
  <c r="I310" i="1"/>
  <c r="J310" i="1" s="1"/>
  <c r="I351" i="1"/>
  <c r="N7" i="4" l="1"/>
  <c r="K7" i="4"/>
  <c r="G5" i="2"/>
  <c r="Q7" i="4" l="1"/>
  <c r="P7" i="4"/>
  <c r="U7" i="4" l="1"/>
  <c r="K5" i="2" s="1"/>
  <c r="V7" i="4"/>
  <c r="L5" i="2" s="1"/>
  <c r="W7" i="4"/>
  <c r="M5" i="2" s="1"/>
</calcChain>
</file>

<file path=xl/sharedStrings.xml><?xml version="1.0" encoding="utf-8"?>
<sst xmlns="http://schemas.openxmlformats.org/spreadsheetml/2006/main" count="3925" uniqueCount="1259">
  <si>
    <t>TARIFARIO DE SERVICIOS DE CARÁCTER NO EXCLUSIVO</t>
  </si>
  <si>
    <t>Dirección de Metrología (DM)</t>
  </si>
  <si>
    <t>Nº DE ORDEN</t>
  </si>
  <si>
    <t>Código</t>
  </si>
  <si>
    <t>DENOMINACIÓN DEL SERVICIO</t>
  </si>
  <si>
    <t>PRECIO (*)</t>
  </si>
  <si>
    <t>ORGANO QUE BRINDA EL SERVICIO</t>
  </si>
  <si>
    <t>Lab</t>
  </si>
  <si>
    <t>(1)
Condiciones adecuadas para la prestación de servicio</t>
  </si>
  <si>
    <t>(2)
Condiciones inadecuadas para la prestación de servicio</t>
  </si>
  <si>
    <t>(3)
No se brinda el servicio</t>
  </si>
  <si>
    <t>Notas</t>
  </si>
  <si>
    <t>(en % UIT)</t>
  </si>
  <si>
    <t>incluido IGV (S/.)</t>
  </si>
  <si>
    <t>Código LE 001</t>
  </si>
  <si>
    <r>
      <rPr>
        <sz val="8"/>
        <rFont val="Arial Narrow"/>
        <family val="2"/>
      </rPr>
      <t>PATRON DE ENERGÍA ELECTRICA CLASES 0,025 Y 0,05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</si>
  <si>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Dirección de Metrología</t>
  </si>
  <si>
    <t>x</t>
  </si>
  <si>
    <t>Código LE 002</t>
  </si>
  <si>
    <r>
      <rPr>
        <sz val="8"/>
        <rFont val="Arial Narrow"/>
        <family val="2"/>
      </rPr>
      <t>ANALIZADOR DE REDES TRIFASICO (SOLO ENERGIA)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</si>
  <si>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003</t>
  </si>
  <si>
    <r>
      <rPr>
        <sz val="8"/>
        <rFont val="Arial Narrow"/>
        <family val="2"/>
      </rPr>
      <t>ENSAYO DE EVALUACIÓN DE MEDIDORES MONOFASICOS A INDUCCIÓN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</si>
  <si>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No es solicitado por los usuarios. Medidores descontinuados</t>
  </si>
  <si>
    <t>Código LE 004</t>
  </si>
  <si>
    <r>
      <rPr>
        <sz val="8"/>
        <rFont val="Arial Narrow"/>
        <family val="2"/>
      </rPr>
      <t>ENSAYO DE EVALUACIÓN DE MEDIDORES TRIFASICOS 3 HILOS A INDUCCIÓN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</si>
  <si>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005</t>
  </si>
  <si>
    <r>
      <rPr>
        <sz val="8"/>
        <rFont val="Arial Narrow"/>
        <family val="2"/>
      </rPr>
      <t>ENSAYO DE EVALUACIÓN DE MEDIDORES TRIFASICOS 4 HILOS A INDUCCIÓN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</si>
  <si>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006</t>
  </si>
  <si>
    <r>
      <rPr>
        <sz val="8"/>
        <rFont val="Arial Narrow"/>
        <family val="2"/>
      </rPr>
      <t>CALIBRADOR UNIVERSAL, FUNCIONES MEDICION/EMISION PARA  TERMOPARES, TRD, TENSION, CORRIENTE, RESIST.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</si>
  <si>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Requiere capacitación a personal</t>
  </si>
  <si>
    <t>Código LE 007</t>
  </si>
  <si>
    <r>
      <rPr>
        <sz val="8"/>
        <rFont val="Arial Narrow"/>
        <family val="2"/>
      </rPr>
      <t>CARGA FICTICIA MONOFASICA HASTA 50 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</si>
  <si>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008</t>
  </si>
  <si>
    <r>
      <rPr>
        <sz val="8"/>
        <rFont val="Arial Narrow"/>
        <family val="2"/>
      </rPr>
      <t>CARGA FICTICIA TRIFASICA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</si>
  <si>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009</t>
  </si>
  <si>
    <r>
      <rPr>
        <sz val="8"/>
        <rFont val="Arial Narrow"/>
        <family val="2"/>
      </rPr>
      <t>CARGA INDUCTIVA MONOFASICA (1 SALIDA , 1 ALCANCE)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</si>
  <si>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010</t>
  </si>
  <si>
    <r>
      <rPr>
        <sz val="8"/>
        <rFont val="Arial Narrow"/>
        <family val="2"/>
      </rPr>
      <t>CARGA INDUCTIVA MONOFASICA (2 SALIDAS, 3 ALCANCES)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</si>
  <si>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011</t>
  </si>
  <si>
    <r>
      <rPr>
        <sz val="8"/>
        <rFont val="Arial Narrow"/>
        <family val="2"/>
      </rPr>
      <t>CARGA INDUCTIVA TRIFASICA (2 SALIDAS, 3 ALCANCES)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</si>
  <si>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012</t>
  </si>
  <si>
    <r>
      <rPr>
        <sz val="8"/>
        <rFont val="Arial Narrow"/>
        <family val="2"/>
      </rPr>
      <t>CARGA RESISTIVA MONOFASICA (0,5A ; 1A ; 1,5A ; 2A ; 5A)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</si>
  <si>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013</t>
  </si>
  <si>
    <r>
      <rPr>
        <sz val="8"/>
        <rFont val="Arial Narrow"/>
        <family val="2"/>
      </rPr>
      <t>CARGA RESISTIVA MONOFASICA HASTA 20 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</si>
  <si>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017</t>
  </si>
  <si>
    <r>
      <rPr>
        <sz val="8"/>
        <rFont val="Arial Narrow"/>
        <family val="2"/>
      </rPr>
      <t>EQUIPO DE ENSAYO DE MEDIDORES MONOFASICOS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</si>
  <si>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018</t>
  </si>
  <si>
    <r>
      <rPr>
        <sz val="8"/>
        <rFont val="Arial Narrow"/>
        <family val="2"/>
      </rPr>
      <t>EQUIPO DE ENSAYO DE MEE TRIFASICOS (ELECTRONICO)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</si>
  <si>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019</t>
  </si>
  <si>
    <r>
      <rPr>
        <sz val="8"/>
        <rFont val="Arial Narrow"/>
        <family val="2"/>
      </rPr>
      <t>EQUIPO ENSAYO DE MEE TRIF.(ELECTROMEC.-ELECTRON.)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</si>
  <si>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020</t>
  </si>
  <si>
    <r>
      <rPr>
        <sz val="8"/>
        <rFont val="Arial Narrow"/>
        <family val="2"/>
      </rPr>
      <t>EQUIPOS DIELECTRICOS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</si>
  <si>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Requiere un kilovoltímetro</t>
  </si>
  <si>
    <t>Código LE 021</t>
  </si>
  <si>
    <r>
      <rPr>
        <sz val="8"/>
        <rFont val="Arial Narrow"/>
        <family val="2"/>
      </rPr>
      <t>ENSAYO DE EVALUACION DE MEDIDORES ELECTRONICOS DE ENERGIA ELECTRICA MONOFASICOS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</si>
  <si>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Requiere capacitacion personal // Se requiere equipos de ensayos de compatibilidad electromagnética y condiciones climáticas</t>
  </si>
  <si>
    <t>Código LE 022</t>
  </si>
  <si>
    <r>
      <rPr>
        <sz val="8"/>
        <rFont val="Arial Narrow"/>
        <family val="2"/>
      </rPr>
      <t>ENSAYO DE EVALUACION DE MEDIDORES ELECTRONICOS MONOFASICOS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</si>
  <si>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023</t>
  </si>
  <si>
    <r>
      <rPr>
        <sz val="8"/>
        <rFont val="Arial Narrow"/>
        <family val="2"/>
      </rPr>
      <t>ENSAYO DE EVALUACION DE MEE, UNIDIRECCIONAL Y BIDIRECCIONAL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</si>
  <si>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024</t>
  </si>
  <si>
    <r>
      <rPr>
        <sz val="8"/>
        <rFont val="Arial Narrow"/>
        <family val="2"/>
      </rPr>
      <t>ENSAYO DE EVALUACION MEDIDORES ELECTRONICOS DE ENERGIA ELECTRICA TRIFASICOS 3 HILOS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</si>
  <si>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025</t>
  </si>
  <si>
    <r>
      <rPr>
        <sz val="8"/>
        <rFont val="Arial Narrow"/>
        <family val="2"/>
      </rPr>
      <t>ENSAYO DE EVALUACION MEDIDORES ELECTRONICOS DE ENERGIA ELECTRICA TRIFASICOS 4 HILOS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</si>
  <si>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026</t>
  </si>
  <si>
    <r>
      <rPr>
        <sz val="8"/>
        <rFont val="Arial Narrow"/>
        <family val="2"/>
      </rPr>
      <t>GENERADOR DE TENSION Y CORRIENTE VERIF VOLTIMETRO 1 RANGO (0/20 Ma) Y AMP CLASE 1,5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</si>
  <si>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027</t>
  </si>
  <si>
    <r>
      <rPr>
        <sz val="8"/>
        <rFont val="Arial Narrow"/>
        <family val="2"/>
      </rPr>
      <t>INSTRUMENTOS ELECTRONICOS ESPECIALES (CARACT. METROLOGICAS)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</si>
  <si>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028</t>
  </si>
  <si>
    <r>
      <rPr>
        <sz val="8"/>
        <rFont val="Arial Narrow"/>
        <family val="2"/>
      </rPr>
      <t>LUXOMETRO (solo hasta 4000 lux) 2 rangos hasta 5 ptos., c/rango; extras 50%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</si>
  <si>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Requiere banco fotométrico</t>
  </si>
  <si>
    <t>Código LE 029</t>
  </si>
  <si>
    <r>
      <rPr>
        <sz val="8"/>
        <rFont val="Arial Narrow"/>
        <family val="2"/>
      </rPr>
      <t>MEDIDOR MONOFASICO CLASE 1 Y 2 A INDUCCION ESTATICO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</si>
  <si>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030</t>
  </si>
  <si>
    <r>
      <rPr>
        <sz val="8"/>
        <rFont val="Arial Narrow"/>
        <family val="2"/>
      </rPr>
      <t>MEDIDOR TRIFASICO CLASE 1 Y 2 ESTATICO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</si>
  <si>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031</t>
  </si>
  <si>
    <r>
      <rPr>
        <sz val="8"/>
        <rFont val="Arial Narrow"/>
        <family val="2"/>
      </rPr>
      <t>MEDIDOR TRIFASICO CLASE 2 A INDUCCION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</si>
  <si>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032</t>
  </si>
  <si>
    <r>
      <rPr>
        <sz val="8"/>
        <rFont val="Arial Narrow"/>
        <family val="2"/>
      </rPr>
      <t>MEDIDORES TRIFASICOS  (0,5 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</si>
  <si>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033</t>
  </si>
  <si>
    <r>
      <rPr>
        <sz val="8"/>
        <rFont val="Arial Narrow"/>
        <family val="2"/>
      </rPr>
      <t>MEGHOMETRO (RESISTENCIA, TENSION, AISLAMIENTO)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</si>
  <si>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034</t>
  </si>
  <si>
    <r>
      <rPr>
        <sz val="8"/>
        <rFont val="Arial Narrow"/>
        <family val="2"/>
      </rPr>
      <t>MEGHOMETRO (SOLO AISLAMIENTO)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</si>
  <si>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036</t>
  </si>
  <si>
    <r>
      <rPr>
        <sz val="8"/>
        <rFont val="Arial Narrow"/>
        <family val="2"/>
      </rPr>
      <t>MULTIMETRO DIGITAL MULTIRANGO FLUKE 77;87;29; 179 SIMILARES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</si>
  <si>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037</t>
  </si>
  <si>
    <r>
      <rPr>
        <sz val="8"/>
        <rFont val="Arial Narrow"/>
        <family val="2"/>
      </rPr>
      <t>PATRON MONOFASICO 0,5 (DIGITAL)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</si>
  <si>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038</t>
  </si>
  <si>
    <r>
      <rPr>
        <sz val="8"/>
        <rFont val="Arial Narrow"/>
        <family val="2"/>
      </rPr>
      <t>PATRON MONOFASICO 0,5 A INDUCCION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</si>
  <si>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039</t>
  </si>
  <si>
    <r>
      <rPr>
        <sz val="8"/>
        <rFont val="Arial Narrow"/>
        <family val="2"/>
      </rPr>
      <t>PATRON MONOFASICO CLASE 0,3 A 0,1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</si>
  <si>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040</t>
  </si>
  <si>
    <r>
      <rPr>
        <sz val="8"/>
        <rFont val="Arial Narrow"/>
        <family val="2"/>
      </rPr>
      <t>PATRON MONOFASICO CON CARGA FICITICIA CLASE 0,5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</si>
  <si>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041</t>
  </si>
  <si>
    <r>
      <rPr>
        <sz val="8"/>
        <rFont val="Arial Narrow"/>
        <family val="2"/>
      </rPr>
      <t>PATRON TRIFASICO 0,5 A INDUCCION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</si>
  <si>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042</t>
  </si>
  <si>
    <r>
      <rPr>
        <sz val="8"/>
        <rFont val="Arial Narrow"/>
        <family val="2"/>
      </rPr>
      <t>PATRON TRIFASICO 0,5 DIGITAL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</si>
  <si>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043</t>
  </si>
  <si>
    <r>
      <rPr>
        <sz val="8"/>
        <rFont val="Arial Narrow"/>
        <family val="2"/>
      </rPr>
      <t>PATRON TRIFASICO CLASE 0,2 A 0,1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</si>
  <si>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044</t>
  </si>
  <si>
    <r>
      <rPr>
        <sz val="8"/>
        <rFont val="Arial Narrow"/>
        <family val="2"/>
      </rPr>
      <t>PINZA AMPERIMETRICA (SIMPLE)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</si>
  <si>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045</t>
  </si>
  <si>
    <r>
      <rPr>
        <sz val="8"/>
        <rFont val="Arial Narrow"/>
        <family val="2"/>
      </rPr>
      <t>PINZA MULTIMETRICA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</si>
  <si>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046</t>
  </si>
  <si>
    <r>
      <rPr>
        <sz val="8"/>
        <rFont val="Arial Narrow"/>
        <family val="2"/>
      </rPr>
      <t>PUENTE PARA RESISTENCIAS - KELVIN 0,01 µohm A 1111,1 ohm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</si>
  <si>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047</t>
  </si>
  <si>
    <r>
      <rPr>
        <sz val="8"/>
        <rFont val="Arial Narrow"/>
        <family val="2"/>
      </rPr>
      <t>TELUROMETRO (3 ó 4 TERMINALES)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</si>
  <si>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048</t>
  </si>
  <si>
    <r>
      <rPr>
        <sz val="8"/>
        <rFont val="Arial Narrow"/>
        <family val="2"/>
      </rPr>
      <t>TELUROMETRO (3 y 4 TERMINALES)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</si>
  <si>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049</t>
  </si>
  <si>
    <r>
      <rPr>
        <sz val="8"/>
        <rFont val="Arial Narrow"/>
        <family val="2"/>
      </rPr>
      <t>VATIM./VOLT./AMP. ANALOG. 0,5 (4 RANGOS)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</si>
  <si>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050</t>
  </si>
  <si>
    <r>
      <rPr>
        <sz val="8"/>
        <rFont val="Arial Narrow"/>
        <family val="2"/>
      </rPr>
      <t>VATIM./VOLT./AMP. ANALOG. 1,5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</si>
  <si>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051</t>
  </si>
  <si>
    <r>
      <rPr>
        <sz val="8"/>
        <rFont val="Arial Narrow"/>
        <family val="2"/>
      </rPr>
      <t>CALIBRADORES VOLT / MILIAMP (REF. FLUKE 715)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</si>
  <si>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052</t>
  </si>
  <si>
    <r>
      <rPr>
        <sz val="8"/>
        <rFont val="Arial Narrow"/>
        <family val="2"/>
      </rPr>
      <t>RESISTENCIA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</si>
  <si>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053</t>
  </si>
  <si>
    <r>
      <rPr>
        <sz val="8"/>
        <rFont val="Arial Narrow"/>
        <family val="2"/>
      </rPr>
      <t>MEDIDOR/SIMULADOR (REF FLUKE 705) (MEDIDOR DE LAZO)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</si>
  <si>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Requiere capacitación</t>
  </si>
  <si>
    <t>Código LE 054</t>
  </si>
  <si>
    <r>
      <rPr>
        <sz val="8"/>
        <rFont val="Arial Narrow"/>
        <family val="2"/>
      </rPr>
      <t>CALIBRADOR DE TERMOCUPLAS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</si>
  <si>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055</t>
  </si>
  <si>
    <r>
      <rPr>
        <sz val="8"/>
        <rFont val="Arial Narrow"/>
        <family val="2"/>
      </rPr>
      <t>DECADA DE RESISTENCIA DE 0,1% A 0,05% (5 DIALES)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</si>
  <si>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056</t>
  </si>
  <si>
    <r>
      <rPr>
        <sz val="8"/>
        <rFont val="Arial Narrow"/>
        <family val="2"/>
      </rPr>
      <t>DECADA DE RESISTENCIA DE 0,1% A 0,05 % (DIAL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</si>
  <si>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058</t>
  </si>
  <si>
    <r>
      <rPr>
        <sz val="8"/>
        <rFont val="Arial Narrow"/>
        <family val="2"/>
      </rPr>
      <t>JGO. 6 RESISTENCIAS DE 0,1 %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</si>
  <si>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059</t>
  </si>
  <si>
    <r>
      <rPr>
        <sz val="8"/>
        <rFont val="Arial Narrow"/>
        <family val="2"/>
      </rPr>
      <t>JGO. 3 RESIST. ERROR 0,1%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</si>
  <si>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060</t>
  </si>
  <si>
    <r>
      <rPr>
        <sz val="8"/>
        <rFont val="Arial Narrow"/>
        <family val="2"/>
      </rPr>
      <t>MULTIMETRO DIGITAL 5 1/2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</si>
  <si>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061</t>
  </si>
  <si>
    <r>
      <rPr>
        <sz val="8"/>
        <rFont val="Arial Narrow"/>
        <family val="2"/>
      </rPr>
      <t>MULTIMETRO DIGITAL 6 1/2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</si>
  <si>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057</t>
  </si>
  <si>
    <r>
      <rPr>
        <sz val="8"/>
        <rFont val="Arial Narrow"/>
        <family val="2"/>
      </rPr>
      <t>INDICADORES DIGITALES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</si>
  <si>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No se brinda servicio</t>
  </si>
  <si>
    <t>Código LE 063</t>
  </si>
  <si>
    <r>
      <rPr>
        <sz val="8"/>
        <rFont val="Arial Narrow"/>
        <family val="2"/>
      </rPr>
      <t>CALIBRACIÓN DE LUXOMETRO (solo hasta 4000 lux) (1 rango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</si>
  <si>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065</t>
  </si>
  <si>
    <r>
      <rPr>
        <sz val="8"/>
        <rFont val="Arial Narrow"/>
        <family val="2"/>
      </rPr>
      <t>MEDIDOR DE RESISTENCIA DE ALTA CORRIENTE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</si>
  <si>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Requiee capacitación</t>
  </si>
  <si>
    <t>Código LE 066</t>
  </si>
  <si>
    <r>
      <rPr>
        <sz val="8"/>
        <rFont val="Arial Narrow"/>
        <family val="2"/>
      </rPr>
      <t>CALIBRADOR MULTIFUNCION (TENSION/CORRIENTE/RESISTENCIA-5100)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</si>
  <si>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067</t>
  </si>
  <si>
    <r>
      <rPr>
        <sz val="8"/>
        <rFont val="Arial Narrow"/>
        <family val="2"/>
      </rPr>
      <t>TRANSFORMADOR RELACION 1:1 CLASE 0,2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</si>
  <si>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068</t>
  </si>
  <si>
    <r>
      <rPr>
        <sz val="8"/>
        <rFont val="Arial Narrow"/>
        <family val="2"/>
      </rPr>
      <t>PATRON MONF CLASE 0,1 A 0,5 PUNTO ADICIONAL FUERA DE RANGO, durante la ejecución del servicio LE037; LE038 ó LE039 (Se emitirá un Inf. de Calibración)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</si>
  <si>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069</t>
  </si>
  <si>
    <r>
      <rPr>
        <sz val="8"/>
        <rFont val="Arial Narrow"/>
        <family val="2"/>
      </rPr>
      <t>EQUIPO DE ENSAYO DE MEDIDORES TRIFÁSICOS CON EVALUACION DE PUESTOS DE VERIFICACION DE ERROR (HASTA 10 PUESTOS)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</si>
  <si>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070</t>
  </si>
  <si>
    <r>
      <rPr>
        <sz val="8"/>
        <rFont val="Arial Narrow"/>
        <family val="2"/>
      </rPr>
      <t>EQUIPO DE ENSAYO DE MEDIDORES MONOFÁSICOS CON EVALUACION DE PUESTOS DE VERIFICACION DE ERROR (HASTA 20 PUESTOS)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</si>
  <si>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LE 071</t>
  </si>
  <si>
    <r>
      <rPr>
        <sz val="8"/>
        <rFont val="Arial Narrow"/>
        <family val="2"/>
      </rPr>
      <t>DETERMINACIÓN EN ELECTRICIDAD, ENERGÍA Y AC/DC (ESPECIALES)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</si>
  <si>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LAC 002</t>
  </si>
  <si>
    <r>
      <rPr>
        <sz val="8"/>
        <rFont val="Arial Narrow"/>
        <family val="2"/>
      </rPr>
      <t>SONOMETRO CLASE 1 Y 2 (verificación) 4 niveles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</si>
  <si>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LAC 001</t>
  </si>
  <si>
    <r>
      <rPr>
        <sz val="8"/>
        <rFont val="Arial Narrow"/>
        <family val="2"/>
      </rPr>
      <t>SONOMETRO CLASE 1 Y 2 (calibración)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</si>
  <si>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LAC 003</t>
  </si>
  <si>
    <r>
      <rPr>
        <sz val="8"/>
        <rFont val="Arial Narrow"/>
        <family val="2"/>
      </rPr>
      <t>DETERMINACIÓN EN ACUSTICA (ESPECIALES)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</si>
  <si>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Requiere capacitación y sonómetro patrón</t>
  </si>
  <si>
    <t>Código LT 002</t>
  </si>
  <si>
    <r>
      <rPr>
        <sz val="8"/>
        <rFont val="Arial Narrow"/>
        <family val="2"/>
      </rPr>
      <t>BARO-TERMO-HIGROMETRO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</si>
  <si>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No se ofrece</t>
  </si>
  <si>
    <t>Código LT 006</t>
  </si>
  <si>
    <r>
      <rPr>
        <sz val="8"/>
        <rFont val="Arial Narrow"/>
        <family val="2"/>
      </rPr>
      <t>INDICADORES DE TEMPERATURA (ESPECIALES)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</si>
  <si>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007</t>
  </si>
  <si>
    <r>
      <rPr>
        <sz val="8"/>
        <rFont val="Arial Narrow"/>
        <family val="2"/>
      </rPr>
      <t>SENSORES ADICIONALES DE IGUALES CARACTERISTICAS  C/U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</si>
  <si>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009</t>
  </si>
  <si>
    <r>
      <rPr>
        <sz val="8"/>
        <rFont val="Arial Narrow"/>
        <family val="2"/>
      </rPr>
      <t>TERMOHIGROMETROS (T: 3 PTOS ; H: 3 PTOS PUNTOS ESPECIALES)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</si>
  <si>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Requiere cámara climática para temperaturas por debajo de 0 °C</t>
  </si>
  <si>
    <t>Código LT 011</t>
  </si>
  <si>
    <r>
      <rPr>
        <sz val="8"/>
        <rFont val="Arial Narrow"/>
        <family val="2"/>
      </rPr>
      <t>TERMOMETROS 200 °C/ 600 °C (3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</si>
  <si>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025</t>
  </si>
  <si>
    <r>
      <rPr>
        <sz val="8"/>
        <rFont val="Arial Narrow"/>
        <family val="2"/>
      </rPr>
      <t>TERMOMETROS 200 °C/ 600 °C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</si>
  <si>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012</t>
  </si>
  <si>
    <r>
      <rPr>
        <sz val="8"/>
        <rFont val="Arial Narrow"/>
        <family val="2"/>
      </rPr>
      <t>TERMOMETROS 600 °C/ 1000 °C (3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</si>
  <si>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026</t>
  </si>
  <si>
    <r>
      <rPr>
        <sz val="8"/>
        <rFont val="Arial Narrow"/>
        <family val="2"/>
      </rPr>
      <t>TERMOMETROS 200 °C/ 1000 °C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</si>
  <si>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013</t>
  </si>
  <si>
    <r>
      <rPr>
        <sz val="8"/>
        <rFont val="Arial Narrow"/>
        <family val="2"/>
      </rPr>
      <t>TERMOMETROS DE - 30 °C/ 200 °C (DIV. ESC. &lt; 0,5 °C) (3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</si>
  <si>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028</t>
  </si>
  <si>
    <r>
      <rPr>
        <sz val="8"/>
        <rFont val="Arial Narrow"/>
        <family val="2"/>
      </rPr>
      <t>TERMOMETROS DE - 30 °C/ 200 °C (DIV. ESC. &lt; 0,5 °C)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</si>
  <si>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014</t>
  </si>
  <si>
    <r>
      <rPr>
        <sz val="8"/>
        <rFont val="Arial Narrow"/>
        <family val="2"/>
      </rPr>
      <t>TERMOMETROS DE - 30 °C/ 200 °C (DIV. ESC. ³ 0,5 °C) (3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</si>
  <si>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029</t>
  </si>
  <si>
    <r>
      <rPr>
        <sz val="8"/>
        <rFont val="Arial Narrow"/>
        <family val="2"/>
      </rPr>
      <t>TERMOMETROS DE - 30 °C/ 200 °C (DIV. ESC. ³ 0,5 °C)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</si>
  <si>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016</t>
  </si>
  <si>
    <r>
      <rPr>
        <sz val="8"/>
        <rFont val="Arial Narrow"/>
        <family val="2"/>
      </rPr>
      <t>TERMOMETROS DE - 30 °C/ 80 °C(DIV. ESC.  &lt; 0,5 °C) (3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</si>
  <si>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031</t>
  </si>
  <si>
    <r>
      <rPr>
        <sz val="8"/>
        <rFont val="Arial Narrow"/>
        <family val="2"/>
      </rPr>
      <t>TERMOMETROS DE - 30 °C/ 80 °C(DIV. ESC.  &lt; 0,5 °C)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</si>
  <si>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017</t>
  </si>
  <si>
    <r>
      <rPr>
        <sz val="8"/>
        <rFont val="Arial Narrow"/>
        <family val="2"/>
      </rPr>
      <t>TERMOMETROS DE - 30 °C/ 80 °C(DIV. ESC. ³ 0,5 °C) (3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</si>
  <si>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030</t>
  </si>
  <si>
    <r>
      <rPr>
        <sz val="8"/>
        <rFont val="Arial Narrow"/>
        <family val="2"/>
      </rPr>
      <t>TERMOMETROS DE - 30 °C/ 80 °C(DIV. ESC. ³ 0,5 °C)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</si>
  <si>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020</t>
  </si>
  <si>
    <r>
      <rPr>
        <sz val="8"/>
        <rFont val="Arial Narrow"/>
        <family val="2"/>
      </rPr>
      <t>CALIBRADORES DE BLOQUES TERMOSTATICOS  - 30 °C/ 400 °C (1 PUNTO)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</si>
  <si>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Se requiere patrones apropiados para calibrar bloques termostáticos.</t>
  </si>
  <si>
    <t>Código LT 021</t>
  </si>
  <si>
    <r>
      <rPr>
        <sz val="8"/>
        <rFont val="Arial Narrow"/>
        <family val="2"/>
      </rPr>
      <t>CALIBRADORES DE BLOQUES TERMOSTATICOS  - 30 °C/ 400 °C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</si>
  <si>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027</t>
  </si>
  <si>
    <r>
      <rPr>
        <sz val="8"/>
        <rFont val="Arial Narrow"/>
        <family val="2"/>
      </rPr>
      <t>TERMOMETROS CLINICOS DE VIDRIO 35 °C / 42 °C (D.E= 0,1 °C) (2 PUNTOS) GRUPOS DE HASTA 10 UNIDADES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</si>
  <si>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032</t>
  </si>
  <si>
    <r>
      <rPr>
        <sz val="8"/>
        <rFont val="Arial Narrow"/>
        <family val="2"/>
      </rPr>
      <t>TERMOMETROS DE - 40 °C / 250 °C RESOLUCION &lt;= 0,01 °C  (5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</si>
  <si>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033</t>
  </si>
  <si>
    <r>
      <rPr>
        <sz val="8"/>
        <rFont val="Arial Narrow"/>
        <family val="2"/>
      </rPr>
      <t>TERMOMETROS DE - 40 °C / 250 °C RESOLUCION &lt;= 0,01 °C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</si>
  <si>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034</t>
  </si>
  <si>
    <r>
      <rPr>
        <sz val="8"/>
        <rFont val="Arial Narrow"/>
        <family val="2"/>
      </rPr>
      <t>TERMOMETROS DE - 40 °C / 80 °C RESOLUCION &lt;= 0,01 °C  (5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</si>
  <si>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022</t>
  </si>
  <si>
    <r>
      <rPr>
        <sz val="8"/>
        <rFont val="Arial Narrow"/>
        <family val="2"/>
      </rPr>
      <t>MEDIOS ISOTERMOS DE -30 ºC HASTA 950 ºC  (1 punto)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</si>
  <si>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Requiere patrón de altas temperaturas flexibles</t>
  </si>
  <si>
    <t>Código LT 023</t>
  </si>
  <si>
    <r>
      <rPr>
        <sz val="8"/>
        <rFont val="Arial Narrow"/>
        <family val="2"/>
      </rPr>
      <t>MEDIOS ISOTERMOS DE -30 ºC HASTA 950 ºC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</si>
  <si>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024</t>
  </si>
  <si>
    <r>
      <rPr>
        <sz val="8"/>
        <rFont val="Arial Narrow"/>
        <family val="2"/>
      </rPr>
      <t>TERMOMETRO INFRARROJOS DE 50 ºc / 500 ºc (5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</si>
  <si>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Requiere un horno y patrón de mejor exactitud</t>
  </si>
  <si>
    <t>Código LT 035</t>
  </si>
  <si>
    <r>
      <rPr>
        <sz val="8"/>
        <rFont val="Arial Narrow"/>
        <family val="2"/>
      </rPr>
      <t>SONDA PT 100 (5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</si>
  <si>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Requiere puntos fijos de Hg y Ga</t>
  </si>
  <si>
    <t>Código LT 036</t>
  </si>
  <si>
    <r>
      <rPr>
        <sz val="8"/>
        <rFont val="Arial Narrow"/>
        <family val="2"/>
      </rPr>
      <t>TERMOMETRO INFRARROJOS DE 50 ºC / 500 ºC (1 pto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</si>
  <si>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037</t>
  </si>
  <si>
    <r>
      <rPr>
        <sz val="8"/>
        <rFont val="Arial Narrow"/>
        <family val="2"/>
      </rPr>
      <t>TERMOMETRO DE LIQUIDO EN VIDRIO -40 °C / 150 °C &lt;=0,05 ºC; 0,1 ºF (3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</si>
  <si>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038</t>
  </si>
  <si>
    <r>
      <rPr>
        <sz val="8"/>
        <rFont val="Arial Narrow"/>
        <family val="2"/>
      </rPr>
      <t>TERMOMETRO DE LIQUIDO EN VIDRIO -40 °C / 150 °C &lt;=0,05 ºC; 0,1 ºF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</si>
  <si>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039</t>
  </si>
  <si>
    <r>
      <rPr>
        <sz val="8"/>
        <rFont val="Arial Narrow"/>
        <family val="2"/>
      </rPr>
      <t>SONDA PT 100 CLASE B, 3 hilos (3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</si>
  <si>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040</t>
  </si>
  <si>
    <r>
      <rPr>
        <sz val="8"/>
        <rFont val="Arial Narrow"/>
        <family val="2"/>
      </rPr>
      <t>SONDA PT 100 CLASE B, 3 hilos (PTO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</si>
  <si>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041</t>
  </si>
  <si>
    <r>
      <rPr>
        <sz val="8"/>
        <rFont val="Arial Narrow"/>
        <family val="2"/>
      </rPr>
      <t>TERMOHIGROMETRO (1 pto adicional en Temperatura o humedad Relativa durante la ejecución del servicio LT 009)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</si>
  <si>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 042</t>
  </si>
  <si>
    <r>
      <rPr>
        <sz val="8"/>
        <rFont val="Arial Narrow"/>
        <family val="2"/>
      </rPr>
      <t>DETERMINACIÓN EN TEMPERATURA Y HUMEDAD (ESPECIALES)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</si>
  <si>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001</t>
  </si>
  <si>
    <r>
      <rPr>
        <sz val="8"/>
        <rFont val="Arial Narrow"/>
        <family val="2"/>
      </rPr>
      <t>BAROMETRO (AMBIENTE) desde 750 mbar (3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</si>
  <si>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002</t>
  </si>
  <si>
    <r>
      <rPr>
        <sz val="8"/>
        <rFont val="Arial Narrow"/>
        <family val="2"/>
      </rPr>
      <t>CALIBRADOR DE PRESION, DOBLE RANGO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</si>
  <si>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de reguladores de presión de ajuste fino, cañerías, acoples rápidos, vávulas de bola y de aguja</t>
  </si>
  <si>
    <t>Código LFP 003</t>
  </si>
  <si>
    <r>
      <rPr>
        <sz val="8"/>
        <rFont val="Arial Narrow"/>
        <family val="2"/>
      </rPr>
      <t>CALIBRADOR DE PRESION, UN SOLO RANGO (10 ptos + cero)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</si>
  <si>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004</t>
  </si>
  <si>
    <r>
      <rPr>
        <sz val="8"/>
        <rFont val="Arial Narrow"/>
        <family val="2"/>
      </rPr>
      <t>INDICADORES DE PRESION  (ESPECIALES)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</si>
  <si>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005</t>
  </si>
  <si>
    <r>
      <rPr>
        <sz val="8"/>
        <rFont val="Arial Narrow"/>
        <family val="2"/>
      </rPr>
      <t>MANOM. Y VACUOM. PATRONES MENORES IGUALESA CLASE 1,0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</si>
  <si>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006</t>
  </si>
  <si>
    <r>
      <rPr>
        <sz val="8"/>
        <rFont val="Arial Narrow"/>
        <family val="2"/>
      </rPr>
      <t>MANOMETRO DIFERENCIAL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</si>
  <si>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de reguladores de presión de ajuste fino, acoples rápidos, vávulas de bola y de aguja</t>
  </si>
  <si>
    <t>Código LFP 007</t>
  </si>
  <si>
    <r>
      <rPr>
        <sz val="8"/>
        <rFont val="Arial Narrow"/>
        <family val="2"/>
      </rPr>
      <t>MANOMETROS A PISTON Y PESAS (1 PISTON)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</si>
  <si>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de tuberías, acoples y conexiones rápidas</t>
  </si>
  <si>
    <t>Código LFP 008</t>
  </si>
  <si>
    <r>
      <rPr>
        <sz val="8"/>
        <rFont val="Arial Narrow"/>
        <family val="2"/>
      </rPr>
      <t>MANOMETROS A PISTON Y PESAS (2 PISTONES)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</si>
  <si>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009</t>
  </si>
  <si>
    <r>
      <rPr>
        <sz val="8"/>
        <rFont val="Arial Narrow"/>
        <family val="2"/>
      </rPr>
      <t>MANOMETROS DE COLUMNA LIQUIDA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</si>
  <si>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011</t>
  </si>
  <si>
    <r>
      <rPr>
        <sz val="8"/>
        <rFont val="Arial Narrow"/>
        <family val="2"/>
      </rPr>
      <t>MANOVACUOMETROS DE TRABAJO MAYORES A CLASE 1,0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</si>
  <si>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012</t>
  </si>
  <si>
    <r>
      <rPr>
        <sz val="8"/>
        <rFont val="Arial Narrow"/>
        <family val="2"/>
      </rPr>
      <t>MANOVACUOMETROS PATRONES MENORES IGUALES A CLASE 1,0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</si>
  <si>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013</t>
  </si>
  <si>
    <r>
      <rPr>
        <sz val="8"/>
        <rFont val="Arial Narrow"/>
        <family val="2"/>
      </rPr>
      <t>TORQUIMETROS HASTA 800 N.m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</si>
  <si>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patrones de mayor alcance y mejorar el banco de generación de torque y/o automatizarlo.</t>
  </si>
  <si>
    <t>Código LFP 014</t>
  </si>
  <si>
    <r>
      <rPr>
        <sz val="8"/>
        <rFont val="Arial Narrow"/>
        <family val="2"/>
      </rPr>
      <t>ANALIZADORES DE TORQUE HASTA 1000 N.m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</si>
  <si>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016</t>
  </si>
  <si>
    <r>
      <rPr>
        <sz val="8"/>
        <rFont val="Arial Narrow"/>
        <family val="2"/>
      </rPr>
      <t>MAQUINAS DE ENSAYO HASTA 50 kN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</si>
  <si>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017</t>
  </si>
  <si>
    <r>
      <rPr>
        <sz val="8"/>
        <rFont val="Arial Narrow"/>
        <family val="2"/>
      </rPr>
      <t>MAQUINAS DE ENSAYO MAYORES DE 50 kN - HASTA 500 kN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</si>
  <si>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018</t>
  </si>
  <si>
    <r>
      <rPr>
        <sz val="8"/>
        <rFont val="Arial Narrow"/>
        <family val="2"/>
      </rPr>
      <t>MAQUINAS DE ENSAYO HASTA 500 kN (Vertical)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</si>
  <si>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019</t>
  </si>
  <si>
    <r>
      <rPr>
        <sz val="8"/>
        <rFont val="Arial Narrow"/>
        <family val="2"/>
      </rPr>
      <t>MAQUINAS DE ENSAYO MAYORES DE 500 kN hasta 2 MN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</si>
  <si>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020</t>
  </si>
  <si>
    <r>
      <rPr>
        <sz val="8"/>
        <rFont val="Arial Narrow"/>
        <family val="2"/>
      </rPr>
      <t>MAQUINAS DE ENSAYO HASTA 500 kN (horizontal)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</si>
  <si>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022</t>
  </si>
  <si>
    <r>
      <rPr>
        <sz val="8"/>
        <rFont val="Arial Narrow"/>
        <family val="2"/>
      </rPr>
      <t>BAROMETRO (AMBIENTE) desde 750 mbar (1 punto adicional )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</si>
  <si>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023</t>
  </si>
  <si>
    <r>
      <rPr>
        <sz val="8"/>
        <rFont val="Arial Narrow"/>
        <family val="2"/>
      </rPr>
      <t>CALIBRADOR DE PRESION, UN SOLO RANGO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</si>
  <si>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024</t>
  </si>
  <si>
    <r>
      <rPr>
        <sz val="8"/>
        <rFont val="Arial Narrow"/>
        <family val="2"/>
      </rPr>
      <t>MANOMETRO DIFERENCIAL DE ALTA EXACTITUD 20 kPa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</si>
  <si>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LFP 025</t>
  </si>
  <si>
    <r>
      <rPr>
        <sz val="8"/>
        <rFont val="Arial Narrow"/>
        <family val="2"/>
      </rPr>
      <t>DETERMINACIÓN EN FUERZA Y PRESIÓN (ESPECIALES)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</si>
  <si>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002</t>
  </si>
  <si>
    <r>
      <rPr>
        <sz val="8"/>
        <rFont val="Arial Narrow"/>
        <family val="2"/>
      </rPr>
      <t>ANILLOS PATRONES (MAYOR A 100 mm HASTA 300 mm)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</si>
  <si>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004</t>
  </si>
  <si>
    <r>
      <rPr>
        <sz val="8"/>
        <rFont val="Arial Narrow"/>
        <family val="2"/>
      </rPr>
      <t>BLOQUE PATRON ASTM E 164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</si>
  <si>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005</t>
  </si>
  <si>
    <r>
      <rPr>
        <sz val="8"/>
        <rFont val="Arial Narrow"/>
        <family val="2"/>
      </rPr>
      <t>BLOQUES PLANOPARALELO HASTA 100 mm (GRADO 1y2) C/U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</si>
  <si>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006</t>
  </si>
  <si>
    <r>
      <rPr>
        <sz val="8"/>
        <rFont val="Arial Narrow"/>
        <family val="2"/>
      </rPr>
      <t>BLOQUE PATRON ANGULAR (1 ° A 45 °) (HASTA 10 uu)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</si>
  <si>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007</t>
  </si>
  <si>
    <r>
      <rPr>
        <sz val="8"/>
        <rFont val="Arial Narrow"/>
        <family val="2"/>
      </rPr>
      <t>CALIBRADOR DE ROSCA EXTERIORES (PASA NO PASA)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</si>
  <si>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008</t>
  </si>
  <si>
    <r>
      <rPr>
        <sz val="8"/>
        <rFont val="Arial Narrow"/>
        <family val="2"/>
      </rPr>
      <t>CALIBRADOR DE SOLDADURA (HASTA 25 mm/ 60 °)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</si>
  <si>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009</t>
  </si>
  <si>
    <r>
      <rPr>
        <sz val="8"/>
        <rFont val="Arial Narrow"/>
        <family val="2"/>
      </rPr>
      <t>CALIBRADOR HERRADURA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</si>
  <si>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011</t>
  </si>
  <si>
    <r>
      <rPr>
        <sz val="8"/>
        <rFont val="Arial Narrow"/>
        <family val="2"/>
      </rPr>
      <t>CALIBRADOR PASA NO PASA  3 AGUJEROS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</si>
  <si>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012</t>
  </si>
  <si>
    <r>
      <rPr>
        <sz val="8"/>
        <rFont val="Arial Narrow"/>
        <family val="2"/>
      </rPr>
      <t>CALIBRADOR PASA NO PASA 9 AGUJEROS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</si>
  <si>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013</t>
  </si>
  <si>
    <r>
      <rPr>
        <sz val="8"/>
        <rFont val="Arial Narrow"/>
        <family val="2"/>
      </rPr>
      <t>CALIBRADOR TAMPON -PASA NO PASA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</si>
  <si>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014</t>
  </si>
  <si>
    <r>
      <rPr>
        <sz val="8"/>
        <rFont val="Arial Narrow"/>
        <family val="2"/>
      </rPr>
      <t>CALIBRES PARA MICROMETRO EXTERIOR (Hasta 6 uu) láminas ELCOMETRO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</si>
  <si>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017</t>
  </si>
  <si>
    <r>
      <rPr>
        <sz val="8"/>
        <rFont val="Arial Narrow"/>
        <family val="2"/>
      </rPr>
      <t>CINTA METRICA 100 m (10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</si>
  <si>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Para mejorar el método de medición se requiere cambiar la bancada actual de 15 metros, el cual se encuentra ubicado en el segundo piso de la DM-INACAL.</t>
  </si>
  <si>
    <t>Código LLA 043</t>
  </si>
  <si>
    <r>
      <rPr>
        <sz val="8"/>
        <rFont val="Arial Narrow"/>
        <family val="2"/>
      </rPr>
      <t>CINTA METRICA 100 m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</si>
  <si>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018</t>
  </si>
  <si>
    <r>
      <rPr>
        <sz val="8"/>
        <rFont val="Arial Narrow"/>
        <family val="2"/>
      </rPr>
      <t>CINTA METRICA 23 m (10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</si>
  <si>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044</t>
  </si>
  <si>
    <r>
      <rPr>
        <sz val="8"/>
        <rFont val="Arial Narrow"/>
        <family val="2"/>
      </rPr>
      <t>CINTA METRICA 23 m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</si>
  <si>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019</t>
  </si>
  <si>
    <r>
      <rPr>
        <sz val="8"/>
        <rFont val="Arial Narrow"/>
        <family val="2"/>
      </rPr>
      <t>CINTA METRICA 30 m (10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</si>
  <si>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045</t>
  </si>
  <si>
    <r>
      <rPr>
        <sz val="8"/>
        <rFont val="Arial Narrow"/>
        <family val="2"/>
      </rPr>
      <t>CINTA METRICA 30 m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</si>
  <si>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020</t>
  </si>
  <si>
    <r>
      <rPr>
        <sz val="8"/>
        <rFont val="Arial Narrow"/>
        <family val="2"/>
      </rPr>
      <t>CINTA METRICA 5,5 m (10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</si>
  <si>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046</t>
  </si>
  <si>
    <r>
      <rPr>
        <sz val="8"/>
        <rFont val="Arial Narrow"/>
        <family val="2"/>
      </rPr>
      <t>CINTA METRICA 5,5 m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</si>
  <si>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021</t>
  </si>
  <si>
    <r>
      <rPr>
        <sz val="8"/>
        <rFont val="Arial Narrow"/>
        <family val="2"/>
      </rPr>
      <t>CINTA METRICA 50 m (10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</si>
  <si>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047</t>
  </si>
  <si>
    <r>
      <rPr>
        <sz val="8"/>
        <rFont val="Arial Narrow"/>
        <family val="2"/>
      </rPr>
      <t>CINTA METRICA 50 m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</si>
  <si>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022</t>
  </si>
  <si>
    <r>
      <rPr>
        <sz val="8"/>
        <rFont val="Arial Narrow"/>
        <family val="2"/>
      </rPr>
      <t>CINTAS DE DIAMETRO HASTA 600 mm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</si>
  <si>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023</t>
  </si>
  <si>
    <r>
      <rPr>
        <sz val="8"/>
        <rFont val="Arial Narrow"/>
        <family val="2"/>
      </rPr>
      <t>CINTAS METRICAS HASTA 20 m (10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</si>
  <si>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048</t>
  </si>
  <si>
    <r>
      <rPr>
        <sz val="8"/>
        <rFont val="Arial Narrow"/>
        <family val="2"/>
      </rPr>
      <t>CINTAS METRICAS HASTA 20 m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</si>
  <si>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024</t>
  </si>
  <si>
    <r>
      <rPr>
        <sz val="8"/>
        <rFont val="Arial Narrow"/>
        <family val="2"/>
      </rPr>
      <t>CINTAS METRICAS HASTA 3 m (10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</si>
  <si>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049</t>
  </si>
  <si>
    <r>
      <rPr>
        <sz val="8"/>
        <rFont val="Arial Narrow"/>
        <family val="2"/>
      </rPr>
      <t>CINTAS METRICAS HASTA 3 m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</si>
  <si>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025</t>
  </si>
  <si>
    <r>
      <rPr>
        <sz val="8"/>
        <rFont val="Arial Narrow"/>
        <family val="2"/>
      </rPr>
      <t>ESCUADRAS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</si>
  <si>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Se requiere reposición del patrón de perpendicularidad, se encuentra oxidado.</t>
  </si>
  <si>
    <t>Código LLA 026</t>
  </si>
  <si>
    <r>
      <rPr>
        <sz val="8"/>
        <rFont val="Arial Narrow"/>
        <family val="2"/>
      </rPr>
      <t>GONIOMETRO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</si>
  <si>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027</t>
  </si>
  <si>
    <r>
      <rPr>
        <sz val="8"/>
        <rFont val="Arial Narrow"/>
        <family val="2"/>
      </rPr>
      <t>MEDIDOR DE ESPESORES DE PINTURA (ELCOMETRO) HASTA 1,5 mm (sin láminas) 6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</si>
  <si>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028</t>
  </si>
  <si>
    <r>
      <rPr>
        <sz val="8"/>
        <rFont val="Arial Narrow"/>
        <family val="2"/>
      </rPr>
      <t>MEDIDOR UNIVERSAL DE LONGITUD HASTA 1000 mm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</si>
  <si>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029</t>
  </si>
  <si>
    <r>
      <rPr>
        <sz val="8"/>
        <rFont val="Arial Narrow"/>
        <family val="2"/>
      </rPr>
      <t>MESA DE GRANITO HASTA 1000 mm * LADO - PLANITUD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</si>
  <si>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030</t>
  </si>
  <si>
    <r>
      <rPr>
        <sz val="8"/>
        <rFont val="Arial Narrow"/>
        <family val="2"/>
      </rPr>
      <t>MESA DE GRANITO HASTA 600 mm * LADO - PLANITUD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</si>
  <si>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031</t>
  </si>
  <si>
    <r>
      <rPr>
        <sz val="8"/>
        <rFont val="Arial Narrow"/>
        <family val="2"/>
      </rPr>
      <t>MICROMETROS  INTERIORES ( 0 / 75 mm) 10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</si>
  <si>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032</t>
  </si>
  <si>
    <r>
      <rPr>
        <sz val="8"/>
        <rFont val="Arial Narrow"/>
        <family val="2"/>
      </rPr>
      <t>MICROMETROS EXTERIORES (0 / 75 mm) 10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</si>
  <si>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033</t>
  </si>
  <si>
    <r>
      <rPr>
        <sz val="8"/>
        <rFont val="Arial Narrow"/>
        <family val="2"/>
      </rPr>
      <t>NIVEL DE PRECISION 0,01 mm/m ; 0,02 mm/m ; 0,05 mm/m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</si>
  <si>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034</t>
  </si>
  <si>
    <r>
      <rPr>
        <sz val="8"/>
        <rFont val="Arial Narrow"/>
        <family val="2"/>
      </rPr>
      <t>NIVEL DE TRABAJO BURBUJA MAYORES A 0,05 mm/m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</si>
  <si>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037</t>
  </si>
  <si>
    <r>
      <rPr>
        <sz val="8"/>
        <rFont val="Arial Narrow"/>
        <family val="2"/>
      </rPr>
      <t>PIE DE REY MAYOR DE 300 mm HASTA 1000 mm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</si>
  <si>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038</t>
  </si>
  <si>
    <r>
      <rPr>
        <sz val="8"/>
        <rFont val="Arial Narrow"/>
        <family val="2"/>
      </rPr>
      <t>REGLAS METALICAS 10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</si>
  <si>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039</t>
  </si>
  <si>
    <r>
      <rPr>
        <sz val="8"/>
        <rFont val="Arial Narrow"/>
        <family val="2"/>
      </rPr>
      <t>RELOJ COMPARADOR ( 0,01 mm )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</si>
  <si>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040</t>
  </si>
  <si>
    <r>
      <rPr>
        <sz val="8"/>
        <rFont val="Arial Narrow"/>
        <family val="2"/>
      </rPr>
      <t>TACOMETROS OPTICOS O DE CONTACTO (6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</si>
  <si>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patrones para calibrar taacómetros de contacto.</t>
  </si>
  <si>
    <t>Código LLA 041</t>
  </si>
  <si>
    <r>
      <rPr>
        <sz val="8"/>
        <rFont val="Arial Narrow"/>
        <family val="2"/>
      </rPr>
      <t>TACOMETROS OPTICOS Y DE CONTACTO (6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</si>
  <si>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071</t>
  </si>
  <si>
    <r>
      <rPr>
        <sz val="8"/>
        <rFont val="Arial Narrow"/>
        <family val="2"/>
      </rPr>
      <t>TACOMETROS OPTICOS Y/O DE CONTACTO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</si>
  <si>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050</t>
  </si>
  <si>
    <r>
      <rPr>
        <sz val="8"/>
        <rFont val="Arial Narrow"/>
        <family val="2"/>
      </rPr>
      <t>MEDIDOR UNIVERSAL DE LONGITUD HASTA 1000 mm (IN SITU)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</si>
  <si>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051</t>
  </si>
  <si>
    <r>
      <rPr>
        <sz val="8"/>
        <rFont val="Arial Narrow"/>
        <family val="2"/>
      </rPr>
      <t>REGLA DE SENOS (100 mm)    (DIN  2273)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</si>
  <si>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054</t>
  </si>
  <si>
    <r>
      <rPr>
        <sz val="8"/>
        <rFont val="Arial Narrow"/>
        <family val="2"/>
      </rPr>
      <t>MICROMETROS ESPECIALES (HASTA 2000 mm)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</si>
  <si>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055</t>
  </si>
  <si>
    <r>
      <rPr>
        <sz val="8"/>
        <rFont val="Arial Narrow"/>
        <family val="2"/>
      </rPr>
      <t>CINTAS METRICAS MAS DE 50 m HASTA 70 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</si>
  <si>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056</t>
  </si>
  <si>
    <r>
      <rPr>
        <sz val="8"/>
        <rFont val="Arial Narrow"/>
        <family val="2"/>
      </rPr>
      <t>RUGOSIMETRO PORTATIL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</si>
  <si>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Se requiere adquirir patrones de rugosidad con mayor alcance.</t>
  </si>
  <si>
    <t>Código LLA 057</t>
  </si>
  <si>
    <r>
      <rPr>
        <sz val="8"/>
        <rFont val="Arial Narrow"/>
        <family val="2"/>
      </rPr>
      <t>PIE DE REY - MICROMETROS MAYOR DE 100 mm HASTA 2000 mm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</si>
  <si>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059</t>
  </si>
  <si>
    <r>
      <rPr>
        <sz val="8"/>
        <rFont val="Arial Narrow"/>
        <family val="2"/>
      </rPr>
      <t>CALIBRADOR DE RELOJ COMPARADOR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</si>
  <si>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060</t>
  </si>
  <si>
    <r>
      <rPr>
        <sz val="8"/>
        <rFont val="Arial Narrow"/>
        <family val="2"/>
      </rPr>
      <t>BLOQUES PLANOPARALELOS HASTA 100 mm (GRADO 0) juego de 97 piezas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</si>
  <si>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061</t>
  </si>
  <si>
    <r>
      <rPr>
        <sz val="8"/>
        <rFont val="Arial Narrow"/>
        <family val="2"/>
      </rPr>
      <t>BLOQUES PLANOPARALELOS HASTA 100 mm (GRADO 0) hasta 3 unid.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</si>
  <si>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062</t>
  </si>
  <si>
    <r>
      <rPr>
        <sz val="8"/>
        <rFont val="Arial Narrow"/>
        <family val="2"/>
      </rPr>
      <t>BLOQUES PLANOPARALELOS HASTA 100 mm (GRADO 1,2) hata 3 Unid.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</si>
  <si>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063</t>
  </si>
  <si>
    <r>
      <rPr>
        <sz val="8"/>
        <rFont val="Arial Narrow"/>
        <family val="2"/>
      </rPr>
      <t>MOLDE Y BLOQUE - SOLO MEDICION DE ANGULOS Y PLANITUD DE MOLDE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</si>
  <si>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064</t>
  </si>
  <si>
    <r>
      <rPr>
        <sz val="8"/>
        <rFont val="Arial Narrow"/>
        <family val="2"/>
      </rPr>
      <t>BLOQUES PLANOPARALELOS MAS DE 100 mm (hasta 500 mm (Grado 0))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</si>
  <si>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065</t>
  </si>
  <si>
    <r>
      <rPr>
        <sz val="8"/>
        <rFont val="Arial Narrow"/>
        <family val="2"/>
      </rPr>
      <t>LAMINAS CALIBRES (20 UU)  JUEGO DE GALGAS (0,05MM / 1,00 MM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</si>
  <si>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066</t>
  </si>
  <si>
    <r>
      <rPr>
        <sz val="8"/>
        <rFont val="Arial Narrow"/>
        <family val="2"/>
      </rPr>
      <t>PARALELAS OPTICAS (4 UNIDADES)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</si>
  <si>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Se requiere realizar mediciones de planitud con una incertidumbre menor a la reportada actualmente. Mejorar el equipamiento.</t>
  </si>
  <si>
    <t>Código LLA 067</t>
  </si>
  <si>
    <r>
      <rPr>
        <sz val="8"/>
        <rFont val="Arial Narrow"/>
        <family val="2"/>
      </rPr>
      <t>MICROSCOPIO (CALIBRACION CON BLOQUES 10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</si>
  <si>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068</t>
  </si>
  <si>
    <r>
      <rPr>
        <sz val="8"/>
        <rFont val="Arial Narrow"/>
        <family val="2"/>
      </rPr>
      <t>MESA DE GRANITO HASTA 2000 mm  (in situ)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</si>
  <si>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069</t>
  </si>
  <si>
    <r>
      <rPr>
        <sz val="8"/>
        <rFont val="Arial Narrow"/>
        <family val="2"/>
      </rPr>
      <t>RELOJ COMPARADOR ( 0,001 mm )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</si>
  <si>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070</t>
  </si>
  <si>
    <r>
      <rPr>
        <sz val="8"/>
        <rFont val="Arial Narrow"/>
        <family val="2"/>
      </rPr>
      <t>NIVEL DE PRECISION DE MAYOR ALCANCE (360º)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</si>
  <si>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072</t>
  </si>
  <si>
    <r>
      <rPr>
        <sz val="8"/>
        <rFont val="Arial Narrow"/>
        <family val="2"/>
      </rPr>
      <t>ESCALERA PATRON (BLOQUES HASTA 5 NIVLES)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</si>
  <si>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073</t>
  </si>
  <si>
    <r>
      <rPr>
        <sz val="8"/>
        <rFont val="Arial Narrow"/>
        <family val="2"/>
      </rPr>
      <t>RETICULA MICROMETRICA (20 mm  - 0,1 mm)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</si>
  <si>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074</t>
  </si>
  <si>
    <r>
      <rPr>
        <sz val="8"/>
        <rFont val="Arial Narrow"/>
        <family val="2"/>
      </rPr>
      <t>CINTAS METRICAS MAS DE 100 m HASTA 200 m (20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</si>
  <si>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075</t>
  </si>
  <si>
    <r>
      <rPr>
        <sz val="8"/>
        <rFont val="Arial Narrow"/>
        <family val="2"/>
      </rPr>
      <t>CINTAS METRICAS MAS DE 200 m HASTA 250 m (25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</si>
  <si>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076</t>
  </si>
  <si>
    <r>
      <rPr>
        <sz val="8"/>
        <rFont val="Arial Narrow"/>
        <family val="2"/>
      </rPr>
      <t>DINAMOMETRO DE COMPRESION (1 VELOCIDAD In situ)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</si>
  <si>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077</t>
  </si>
  <si>
    <r>
      <rPr>
        <sz val="8"/>
        <rFont val="Arial Narrow"/>
        <family val="2"/>
      </rPr>
      <t>MOLDE Y BLOQUE - MEDICION DE ANGULOS, PLANITUD DE MOLDE,  ALTURA E INTERIORES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</si>
  <si>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078</t>
  </si>
  <si>
    <r>
      <rPr>
        <sz val="8"/>
        <rFont val="Arial Narrow"/>
        <family val="2"/>
      </rPr>
      <t>INCLINOMETRO DIGITAL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</si>
  <si>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080</t>
  </si>
  <si>
    <r>
      <rPr>
        <sz val="8"/>
        <rFont val="Arial Narrow"/>
        <family val="2"/>
      </rPr>
      <t>Calibración de Reglas Metálicas hasta 1 m Clase I (10 ptos + cero)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</si>
  <si>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081</t>
  </si>
  <si>
    <r>
      <rPr>
        <sz val="8"/>
        <rFont val="Arial Narrow"/>
        <family val="2"/>
      </rPr>
      <t>Calibración de Reglas Metálicas hasta 1 m Clase I (1 pto adicional) durante la ejecución del servicio LLA080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</si>
  <si>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082</t>
  </si>
  <si>
    <r>
      <rPr>
        <sz val="8"/>
        <rFont val="Arial Narrow"/>
        <family val="2"/>
      </rPr>
      <t>TAMIZ MALLA desde N° 16 (1,18 mm) a N° 635 (20 µm) Según ASTM E11-09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</si>
  <si>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083</t>
  </si>
  <si>
    <r>
      <rPr>
        <sz val="8"/>
        <rFont val="Arial Narrow"/>
        <family val="2"/>
      </rPr>
      <t>Anillos patrones de alta exactitud hasta los 100 mm utilizando una Máquina de Medición por Coordenadas de 03 Ejes
(Incertidumbre ofrecida entre 0,6 um a 1,2 um)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</si>
  <si>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084</t>
  </si>
  <si>
    <r>
      <rPr>
        <sz val="8"/>
        <rFont val="Arial Narrow"/>
        <family val="2"/>
      </rPr>
      <t>Retícula micrométrica hasta 50 mm de exactitud menores a 5 um utilizando el interferómetro laser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</si>
  <si>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LLA 085</t>
  </si>
  <si>
    <r>
      <rPr>
        <sz val="8"/>
        <rFont val="Arial Narrow"/>
        <family val="2"/>
      </rPr>
      <t>DETERMINACIÓN EN DIMENSIONES ESPECIALES (LONGITUD)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</si>
  <si>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001</t>
  </si>
  <si>
    <r>
      <rPr>
        <sz val="8"/>
        <rFont val="Arial Narrow"/>
        <family val="2"/>
      </rPr>
      <t>BALANZA DE HUMEDAD DE GRANOS (INCLUYE PREPARACION DE GRANOS)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</si>
  <si>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capacitación / Falta patrones primarios de determinación de contenido de humedad.</t>
  </si>
  <si>
    <t>Código LMA 004</t>
  </si>
  <si>
    <r>
      <rPr>
        <sz val="8"/>
        <rFont val="Arial Narrow"/>
        <family val="2"/>
      </rPr>
      <t>BALANZAS CLASE III MAYOR A 5 kg HASTA 500 kg (In Situ)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</si>
  <si>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005</t>
  </si>
  <si>
    <r>
      <rPr>
        <sz val="8"/>
        <rFont val="Arial Narrow"/>
        <family val="2"/>
      </rPr>
      <t>BALANZAS CON TALLIMETRO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</si>
  <si>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006</t>
  </si>
  <si>
    <r>
      <rPr>
        <sz val="8"/>
        <rFont val="Arial Narrow"/>
        <family val="2"/>
      </rPr>
      <t>BALANZAS DE PRECISION CLASES I Y II HASTA 5 kg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</si>
  <si>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007</t>
  </si>
  <si>
    <r>
      <rPr>
        <sz val="8"/>
        <rFont val="Arial Narrow"/>
        <family val="2"/>
      </rPr>
      <t>BALANZAS DE PRECISION CLASES I Y II HASTA 5 kg (IN SITU)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</si>
  <si>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008</t>
  </si>
  <si>
    <r>
      <rPr>
        <sz val="8"/>
        <rFont val="Arial Narrow"/>
        <family val="2"/>
      </rPr>
      <t>DINAMOMETROS HASTA 2000 kg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</si>
  <si>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accesorios y una máquina de ensayo hasta 20 toneladas</t>
  </si>
  <si>
    <t>Código LMA 009</t>
  </si>
  <si>
    <r>
      <rPr>
        <sz val="8"/>
        <rFont val="Arial Narrow"/>
        <family val="2"/>
      </rPr>
      <t>PESA DE PRECISION 20 kg (Clase F1/F2/M1)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</si>
  <si>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011</t>
  </si>
  <si>
    <t>PESAS DE 100 kg M1/M1-2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</si>
  <si>
    <t>Código LMA 012</t>
  </si>
  <si>
    <r>
      <rPr>
        <sz val="8"/>
        <rFont val="Arial Narrow"/>
        <family val="2"/>
      </rPr>
      <t>PESAS DE 1000 kg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</si>
  <si>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014</t>
  </si>
  <si>
    <t>PESAS DE 200 kg M1/M1-2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</si>
  <si>
    <t>Código LMA 016</t>
  </si>
  <si>
    <t>PESAS DE 50 kg M2/M2-3/M3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</si>
  <si>
    <t>Código LMA 017</t>
  </si>
  <si>
    <t>PESAS DE 500 kg M1/M1-2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</si>
  <si>
    <t>Código LMA 018</t>
  </si>
  <si>
    <r>
      <rPr>
        <sz val="8"/>
        <rFont val="Arial Narrow"/>
        <family val="2"/>
      </rPr>
      <t>PESAS DE PRECISION (1mg / 200 g) c/u (Clase E2)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</si>
  <si>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019</t>
  </si>
  <si>
    <r>
      <rPr>
        <sz val="8"/>
        <rFont val="Arial Narrow"/>
        <family val="2"/>
      </rPr>
      <t>PESAS DE PRECISION (1mg / 200 g) c/u (Clase F1/M1)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</si>
  <si>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020</t>
  </si>
  <si>
    <r>
      <rPr>
        <sz val="8"/>
        <rFont val="Arial Narrow"/>
        <family val="2"/>
      </rPr>
      <t>PESAS DE PRECISION (500 g / 1000 g) c/u (Clase E2)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</si>
  <si>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022</t>
  </si>
  <si>
    <r>
      <rPr>
        <sz val="8"/>
        <rFont val="Arial Narrow"/>
        <family val="2"/>
      </rPr>
      <t>PESAS DE PRECISION: 2 kg ; 5 kg ; 10 kg (Clase F1)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</si>
  <si>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025</t>
  </si>
  <si>
    <r>
      <rPr>
        <sz val="8"/>
        <rFont val="Arial Narrow"/>
        <family val="2"/>
      </rPr>
      <t>DINAMOMETROS HASTA 500 kg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</si>
  <si>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026</t>
  </si>
  <si>
    <r>
      <rPr>
        <sz val="8"/>
        <rFont val="Arial Narrow"/>
        <family val="2"/>
      </rPr>
      <t>DINAMOMETROS MAS DE 2000 kg HASTA 5000 kg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</si>
  <si>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027</t>
  </si>
  <si>
    <r>
      <rPr>
        <sz val="8"/>
        <rFont val="Arial Narrow"/>
        <family val="2"/>
      </rPr>
      <t>PESA E2 2 kg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</si>
  <si>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Se requiere una mejor comparadora de masas ya que la esta en uso deriva mucho teniendo que realisarse varias repeticiones para obtener la incertidumebre deseada</t>
  </si>
  <si>
    <t>Código LMA 028</t>
  </si>
  <si>
    <r>
      <rPr>
        <sz val="8"/>
        <rFont val="Arial Narrow"/>
        <family val="2"/>
      </rPr>
      <t>PESA E2 5 kg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</si>
  <si>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029</t>
  </si>
  <si>
    <r>
      <rPr>
        <sz val="8"/>
        <rFont val="Arial Narrow"/>
        <family val="2"/>
      </rPr>
      <t>PESA E2 10 kg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</si>
  <si>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Se requiere una comparadora de masas con mejor resolución para optimizar el servicio, ya que estas pesas se realizan por DISEMINACION para obtener la incertidumbre deseada en pesas E2 con una mejor comparadora de masas se realizarari solo por comparación directa optimizando tiempos.</t>
  </si>
  <si>
    <t>Código LMA 030</t>
  </si>
  <si>
    <r>
      <rPr>
        <sz val="8"/>
        <rFont val="Arial Narrow"/>
        <family val="2"/>
      </rPr>
      <t>PESA E2 20 kg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</si>
  <si>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031</t>
  </si>
  <si>
    <r>
      <rPr>
        <sz val="8"/>
        <rFont val="Arial Narrow"/>
        <family val="2"/>
      </rPr>
      <t>PESAS DE 1000 kg especial (menor incertidumbre) F2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</si>
  <si>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032</t>
  </si>
  <si>
    <r>
      <rPr>
        <sz val="8"/>
        <rFont val="Arial Narrow"/>
        <family val="2"/>
      </rPr>
      <t>PESAS INDIVIDUALES DE 1 mg HASTA 200 g E2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</si>
  <si>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033</t>
  </si>
  <si>
    <r>
      <rPr>
        <sz val="8"/>
        <rFont val="Arial Narrow"/>
        <family val="2"/>
      </rPr>
      <t>PESAS INDIVIDUALES DE 1 mg HASTA 1 kg F1/F2/M1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</si>
  <si>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034</t>
  </si>
  <si>
    <r>
      <rPr>
        <sz val="8"/>
        <rFont val="Arial Narrow"/>
        <family val="2"/>
      </rPr>
      <t>PESA F1/F2 DE 50 kg (c/u)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</si>
  <si>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035</t>
  </si>
  <si>
    <r>
      <rPr>
        <sz val="8"/>
        <rFont val="Arial Narrow"/>
        <family val="2"/>
      </rPr>
      <t>PESA (EQUIVALENTE A F2) DE 500 kg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</si>
  <si>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036</t>
  </si>
  <si>
    <r>
      <rPr>
        <sz val="8"/>
        <rFont val="Arial Narrow"/>
        <family val="2"/>
      </rPr>
      <t>BALANZA DE PRECISION CLASES I Y II (hasta 5 kg) 2 RANGOS (FUERA DEL INDECOPI)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</si>
  <si>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037</t>
  </si>
  <si>
    <r>
      <rPr>
        <sz val="8"/>
        <rFont val="Arial Narrow"/>
        <family val="2"/>
      </rPr>
      <t>Ajuste de pesas M1 de 2 kg, 5kg, 10 kg y 20 kg (por pesa) y pesas M2 de 1 g a 2 kg (por pesa) durante la ejecución de los servicios LMA 009, LMQ022, LMA023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</si>
  <si>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LMA 039</t>
  </si>
  <si>
    <r>
      <rPr>
        <sz val="8"/>
        <rFont val="Arial Narrow"/>
        <family val="2"/>
      </rPr>
      <t>DETERMINACIÓN EN MASAS (ESPECIALES)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</si>
  <si>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capacitación para calibrar pesas menores a 1 mg.</t>
  </si>
  <si>
    <t>Código LVD 002</t>
  </si>
  <si>
    <r>
      <rPr>
        <sz val="8"/>
        <rFont val="Arial Narrow"/>
        <family val="2"/>
      </rPr>
      <t>BURETAS ORSAT (3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</si>
  <si>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003</t>
  </si>
  <si>
    <r>
      <rPr>
        <sz val="8"/>
        <rFont val="Arial Narrow"/>
        <family val="2"/>
      </rPr>
      <t>DENSIMETROS  (3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</si>
  <si>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028</t>
  </si>
  <si>
    <r>
      <rPr>
        <sz val="8"/>
        <rFont val="Arial Narrow"/>
        <family val="2"/>
      </rPr>
      <t>DENSIMETROS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</si>
  <si>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005</t>
  </si>
  <si>
    <r>
      <rPr>
        <sz val="8"/>
        <rFont val="Arial Narrow"/>
        <family val="2"/>
      </rPr>
      <t>INDICADORES DE VOLUMEN Y/O CAUDAL ESPECIALES (hata 100 mm)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</si>
  <si>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006</t>
  </si>
  <si>
    <r>
      <rPr>
        <sz val="8"/>
        <rFont val="Arial Narrow"/>
        <family val="2"/>
      </rPr>
      <t>MATRACES MAYORES A 200 ml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</si>
  <si>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008</t>
  </si>
  <si>
    <r>
      <rPr>
        <sz val="8"/>
        <rFont val="Arial Narrow"/>
        <family val="2"/>
      </rPr>
      <t>MED. VOLUM PATRONES 10 L (METODO GRAVIMETRICO)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</si>
  <si>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009</t>
  </si>
  <si>
    <r>
      <rPr>
        <sz val="8"/>
        <rFont val="Arial Narrow"/>
        <family val="2"/>
      </rPr>
      <t>MED. VOLUM PATRONES 5  L (METODO GRAVIMETRICO)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</si>
  <si>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012</t>
  </si>
  <si>
    <r>
      <rPr>
        <sz val="8"/>
        <rFont val="Arial Narrow"/>
        <family val="2"/>
      </rPr>
      <t>MEDIDOR DE FLUJO, CON AGUA EN 3 CAUDALES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</si>
  <si>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013</t>
  </si>
  <si>
    <r>
      <rPr>
        <sz val="8"/>
        <rFont val="Arial Narrow"/>
        <family val="2"/>
      </rPr>
      <t>MEDIDOR PATRON PORTATIL - AGUA  (SOLO VOLUMEN)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</si>
  <si>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014</t>
  </si>
  <si>
    <r>
      <rPr>
        <sz val="8"/>
        <rFont val="Arial Narrow"/>
        <family val="2"/>
      </rPr>
      <t>MEDIDOR VOLUMETRICO 50 galones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</si>
  <si>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015</t>
  </si>
  <si>
    <r>
      <rPr>
        <sz val="8"/>
        <rFont val="Arial Narrow"/>
        <family val="2"/>
      </rPr>
      <t>MEDIDORES DE AGUA HASTA 25 mm (5 uu del mismo tamaño)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</si>
  <si>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016</t>
  </si>
  <si>
    <r>
      <rPr>
        <sz val="8"/>
        <rFont val="Arial Narrow"/>
        <family val="2"/>
      </rPr>
      <t>MEDIDORES VOLUMET.GRANDES ( &lt; 4000 L )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</si>
  <si>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017</t>
  </si>
  <si>
    <r>
      <rPr>
        <sz val="8"/>
        <rFont val="Arial Narrow"/>
        <family val="2"/>
      </rPr>
      <t>MEDIDORES VOLUMETRICOS DE 100 L (METODO GRAVIMETRICO)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</si>
  <si>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018</t>
  </si>
  <si>
    <r>
      <rPr>
        <sz val="8"/>
        <rFont val="Arial Narrow"/>
        <family val="2"/>
      </rPr>
      <t>MEDIDORES VOLUMETRICOS DE 20 L (5 gal) (METODO GRAVIMETRICO)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</si>
  <si>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019</t>
  </si>
  <si>
    <r>
      <rPr>
        <sz val="8"/>
        <rFont val="Arial Narrow"/>
        <family val="2"/>
      </rPr>
      <t>MEDIDORES VOLUMETRICOS DE 200 L (METODO GRAVIMETRICO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</si>
  <si>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balanza de 500 kg x 0,5 g para calibrar medidores volumétricos patrón por el método gravimétrico</t>
  </si>
  <si>
    <t>Código LVD 020</t>
  </si>
  <si>
    <r>
      <rPr>
        <sz val="8"/>
        <rFont val="Arial Narrow"/>
        <family val="2"/>
      </rPr>
      <t>MEDIDORES VOLUMETRICOS DE 400 L (100 gal) (METODO GRAVIMETRICO)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</si>
  <si>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021</t>
  </si>
  <si>
    <r>
      <rPr>
        <sz val="8"/>
        <rFont val="Arial Narrow"/>
        <family val="2"/>
      </rPr>
      <t>MICROPIPETAS AUTOM. DE VOL. VARIABLE, DOSIFICADORES, BURETA DIGITAL (3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</si>
  <si>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041</t>
  </si>
  <si>
    <t>MICROPIPETAS AUTOM. DE VOL. VARIABLE, DOSIFICADORES, BURETA DIGITAL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</si>
  <si>
    <t>Código LVD 023</t>
  </si>
  <si>
    <r>
      <rPr>
        <sz val="8"/>
        <rFont val="Arial Narrow"/>
        <family val="2"/>
      </rPr>
      <t>PIPETAS GRADUADAS, BURETAS Y PROBETAS HASTA 200 ml (3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</si>
  <si>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045</t>
  </si>
  <si>
    <r>
      <rPr>
        <sz val="8"/>
        <rFont val="Arial Narrow"/>
        <family val="2"/>
      </rPr>
      <t>PIPETAS GRADUADAS, BURETAS Y PROBETAS HASTA 200 ml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</si>
  <si>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024</t>
  </si>
  <si>
    <r>
      <rPr>
        <sz val="8"/>
        <rFont val="Arial Narrow"/>
        <family val="2"/>
      </rPr>
      <t>PIPETAS Y MATRACES DE UN SOLO TRAZO, PICNOMETROS MICROPIPETAS AUTOM. DE VOL FIJO MENORES A 200 ml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</si>
  <si>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Se requiere una nueva balanza de microgramo.</t>
  </si>
  <si>
    <t>Código LVD 025</t>
  </si>
  <si>
    <r>
      <rPr>
        <sz val="8"/>
        <rFont val="Arial Narrow"/>
        <family val="2"/>
      </rPr>
      <t>PROBETAS &gt; 200 ml  CONOS IN HOFF (3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</si>
  <si>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026</t>
  </si>
  <si>
    <r>
      <rPr>
        <sz val="8"/>
        <rFont val="Arial Narrow"/>
        <family val="2"/>
      </rPr>
      <t>ROTAMETROS (PARA MEDIDORES DE AGUA) (3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</si>
  <si>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044</t>
  </si>
  <si>
    <r>
      <rPr>
        <sz val="8"/>
        <rFont val="Arial Narrow"/>
        <family val="2"/>
      </rPr>
      <t>ROTAMETROS (PARA MEDIDORES DE AGUA)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</si>
  <si>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034</t>
  </si>
  <si>
    <r>
      <rPr>
        <sz val="8"/>
        <rFont val="Arial Narrow"/>
        <family val="2"/>
      </rPr>
      <t>MEDIDOR PATRON PORTATIL -AGUA (CAUDAL Y VOLUMEN)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</si>
  <si>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037</t>
  </si>
  <si>
    <r>
      <rPr>
        <sz val="8"/>
        <rFont val="Arial Narrow"/>
        <family val="2"/>
      </rPr>
      <t>MEDIDORES VOLUMETRICOS GRANDES (mayores  de 100 L  hasta  500 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</si>
  <si>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040</t>
  </si>
  <si>
    <r>
      <rPr>
        <sz val="8"/>
        <rFont val="Arial Narrow"/>
        <family val="2"/>
      </rPr>
      <t>MEDIDORES VOLUMETRICOS GRANDES (mayores  de 500 L  hasta  1000 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</si>
  <si>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038</t>
  </si>
  <si>
    <r>
      <rPr>
        <sz val="8"/>
        <rFont val="Arial Narrow"/>
        <family val="2"/>
      </rPr>
      <t>MEDIDORES VOLUMETRICOS GRANDES (mayores  de 1000 L  hasta  2000 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</si>
  <si>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039</t>
  </si>
  <si>
    <r>
      <rPr>
        <sz val="8"/>
        <rFont val="Arial Narrow"/>
        <family val="2"/>
      </rPr>
      <t>MEDIDORES VOLUMETRICOS GRANDES (mayores  de 2000 L  hasta  5000 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</si>
  <si>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043</t>
  </si>
  <si>
    <r>
      <rPr>
        <sz val="8"/>
        <rFont val="Arial Narrow"/>
        <family val="2"/>
      </rPr>
      <t>MICROPIPETAS MULTICANAL VOLUMEN VARIABLE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</si>
  <si>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042</t>
  </si>
  <si>
    <r>
      <rPr>
        <sz val="8"/>
        <rFont val="Arial Narrow"/>
        <family val="2"/>
      </rPr>
      <t>MICROPIPETAS MULTICANAL VOLUMEN FIJO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</si>
  <si>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032</t>
  </si>
  <si>
    <r>
      <rPr>
        <sz val="8"/>
        <rFont val="Arial Narrow"/>
        <family val="2"/>
      </rPr>
      <t>MATRACES LECHATELIER (3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</si>
  <si>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033</t>
  </si>
  <si>
    <r>
      <rPr>
        <sz val="8"/>
        <rFont val="Arial Narrow"/>
        <family val="2"/>
      </rPr>
      <t>MATRACES LECHATELIER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</si>
  <si>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030</t>
  </si>
  <si>
    <r>
      <rPr>
        <sz val="8"/>
        <rFont val="Arial Narrow"/>
        <family val="2"/>
      </rPr>
      <t>FLUJOMETRO DE AIRE HASTA 1 L/min (3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</si>
  <si>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Se requiere nuevo patrón de flujo para calibrar flujómetros de aire &lt; 1  L/min</t>
  </si>
  <si>
    <t>Código LVD 031</t>
  </si>
  <si>
    <r>
      <rPr>
        <sz val="8"/>
        <rFont val="Arial Narrow"/>
        <family val="2"/>
      </rPr>
      <t>FLUJOMETRO DE AIRE HASTA 1 L/min (1 punto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</si>
  <si>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035</t>
  </si>
  <si>
    <r>
      <rPr>
        <sz val="8"/>
        <rFont val="Arial Narrow"/>
        <family val="2"/>
      </rPr>
      <t>MEDIDOR VOLUMETRICO 100 L PARA GLP (ESPECIAL)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</si>
  <si>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036</t>
  </si>
  <si>
    <r>
      <rPr>
        <sz val="8"/>
        <rFont val="Arial Narrow"/>
        <family val="2"/>
      </rPr>
      <t>MEDIDOR VOLUMETRICO DE 100 GALONES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</si>
  <si>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046</t>
  </si>
  <si>
    <r>
      <rPr>
        <sz val="8"/>
        <rFont val="Arial Narrow"/>
        <family val="2"/>
      </rPr>
      <t>MICROPIPETA DE VOL. VARIABLE 100 uL (3 ptos)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</si>
  <si>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047</t>
  </si>
  <si>
    <r>
      <rPr>
        <sz val="8"/>
        <rFont val="Arial Narrow"/>
        <family val="2"/>
      </rPr>
      <t>MICROPIPETA DE VOL. VARIABLE 100 uL (pto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</si>
  <si>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048</t>
  </si>
  <si>
    <t>PROBETAS &gt; 200 ml CONOS IN HOFF (pto adicional) durante la ejecución del servicio LVD025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</si>
  <si>
    <t>Código LVD 049</t>
  </si>
  <si>
    <r>
      <rPr>
        <sz val="8"/>
        <rFont val="Arial Narrow"/>
        <family val="2"/>
      </rPr>
      <t>BURETA ORSAT (1 pto adicional) durante la ejecución del servicio LVD002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</si>
  <si>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050</t>
  </si>
  <si>
    <r>
      <rPr>
        <sz val="8"/>
        <rFont val="Arial Narrow"/>
        <family val="2"/>
      </rPr>
      <t>MICROPIPETAS MULTICANAL DE VOLUMEN VARIABLE (1 PTO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</si>
  <si>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051</t>
  </si>
  <si>
    <r>
      <rPr>
        <sz val="8"/>
        <rFont val="Arial Narrow"/>
        <family val="2"/>
      </rPr>
      <t>MICROPIPETAS MULTICANAL DE VOLUMEN VARIABLE &lt;= A 100 ul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</si>
  <si>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052</t>
  </si>
  <si>
    <r>
      <rPr>
        <sz val="8"/>
        <rFont val="Arial Narrow"/>
        <family val="2"/>
      </rPr>
      <t>MICROPIPETAS MULTICANAL DE VOLUMEN VARIABLE &lt;= A 100 ul (1 PTO ADICIONAL)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</si>
  <si>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053</t>
  </si>
  <si>
    <r>
      <rPr>
        <sz val="8"/>
        <rFont val="Arial Narrow"/>
        <family val="2"/>
      </rPr>
      <t>ENSAYOS DE EVALUACION DE MEDIDORES DE AGUA HASTA 25 mm POSICION HORIZONTAL HASTA 2 RELACIONES Q3/Q1 NMP 005:2011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</si>
  <si>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LVD 054</t>
  </si>
  <si>
    <r>
      <rPr>
        <sz val="8"/>
        <rFont val="Arial Narrow"/>
        <family val="2"/>
      </rPr>
      <t>DETERMINACIÓN DE VOLUMENES ESPECIALES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</si>
  <si>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001</t>
  </si>
  <si>
    <r>
      <rPr>
        <sz val="8"/>
        <rFont val="Arial Narrow"/>
        <family val="2"/>
      </rPr>
      <t>BALANZA DE GRAN CAPACIDAD EN MINA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</si>
  <si>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002</t>
  </si>
  <si>
    <r>
      <rPr>
        <sz val="8"/>
        <rFont val="Arial Narrow"/>
        <family val="2"/>
      </rPr>
      <t>BALANZAS DESDE 0,5 t HASTA   5 t   (EN LIMA Y CALLAO)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</si>
  <si>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005</t>
  </si>
  <si>
    <r>
      <rPr>
        <sz val="8"/>
        <rFont val="Arial Narrow"/>
        <family val="2"/>
      </rPr>
      <t>BALANZAS DESDE 0,5 t HASTA   5 t   (PROVINCIA, HASTA PISCO)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</si>
  <si>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004</t>
  </si>
  <si>
    <r>
      <rPr>
        <sz val="8"/>
        <rFont val="Arial Narrow"/>
        <family val="2"/>
      </rPr>
      <t>BALANZAS DESDE 0,5 t HASTA   5 t   (PROVINCIA, HASTA CHIMBOTE)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</si>
  <si>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003</t>
  </si>
  <si>
    <r>
      <rPr>
        <sz val="8"/>
        <rFont val="Arial Narrow"/>
        <family val="2"/>
      </rPr>
      <t>BALANZAS DESDE 0,5 t HASTA   5 t   (PROVINCIA, HASTA CHICLAYO)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</si>
  <si>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006</t>
  </si>
  <si>
    <r>
      <rPr>
        <sz val="8"/>
        <rFont val="Arial Narrow"/>
        <family val="2"/>
      </rPr>
      <t>BALANZAS DESDE 0,5 t HASTA   5 t   (PROVINCIA, HASTA PIURA)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</si>
  <si>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007</t>
  </si>
  <si>
    <r>
      <rPr>
        <sz val="8"/>
        <rFont val="Arial Narrow"/>
        <family val="2"/>
      </rPr>
      <t>BALANZAS DESDE 0,5 t HASTA   5 t   (PROVINCIA, HASTA TUMBES)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</si>
  <si>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014</t>
  </si>
  <si>
    <r>
      <rPr>
        <sz val="8"/>
        <rFont val="Arial Narrow"/>
        <family val="2"/>
      </rPr>
      <t>BALANZAS MAS DE 5 t HASTA  30 t    (EN LIMA Y CALLAO)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</si>
  <si>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017</t>
  </si>
  <si>
    <r>
      <rPr>
        <sz val="8"/>
        <rFont val="Arial Narrow"/>
        <family val="2"/>
      </rPr>
      <t>BALANZAS MAS DE 5 t HASTA  30 t    (PROVINCIA, HASTA PISCO)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</si>
  <si>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016</t>
  </si>
  <si>
    <r>
      <rPr>
        <sz val="8"/>
        <rFont val="Arial Narrow"/>
        <family val="2"/>
      </rPr>
      <t>BALANZAS MAS DE 5 t HASTA  30 t    (PROVINCIA, HASTA CHIMBOTE)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</si>
  <si>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015</t>
  </si>
  <si>
    <r>
      <rPr>
        <sz val="8"/>
        <rFont val="Arial Narrow"/>
        <family val="2"/>
      </rPr>
      <t>BALANZAS MAS DE 5 t HASTA  30 t    (PROVINCIA, HASTA CHICLAYO)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</si>
  <si>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018</t>
  </si>
  <si>
    <r>
      <rPr>
        <sz val="8"/>
        <rFont val="Arial Narrow"/>
        <family val="2"/>
      </rPr>
      <t>BALANZAS MAS DE 5 t HASTA  30 t    (PROVINCIA, HASTA PIURA)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</si>
  <si>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019</t>
  </si>
  <si>
    <r>
      <rPr>
        <sz val="8"/>
        <rFont val="Arial Narrow"/>
        <family val="2"/>
      </rPr>
      <t>BALANZAS MAS DE 5 t HASTA  30 t    (PROVINCIA, HASTA TUMBES)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</si>
  <si>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008</t>
  </si>
  <si>
    <r>
      <rPr>
        <sz val="8"/>
        <rFont val="Arial Narrow"/>
        <family val="2"/>
      </rPr>
      <t>BALANZAS MAS DE 30 t  (hasta 56 t)   (EN LIMA Y CALLAO)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</si>
  <si>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011</t>
  </si>
  <si>
    <r>
      <rPr>
        <sz val="8"/>
        <rFont val="Arial Narrow"/>
        <family val="2"/>
      </rPr>
      <t>BALANZAS MAS DE 30 t  (hasta 56 t)   (PROVINCIA, HASTA PISCO)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</si>
  <si>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010</t>
  </si>
  <si>
    <r>
      <rPr>
        <sz val="8"/>
        <rFont val="Arial Narrow"/>
        <family val="2"/>
      </rPr>
      <t>BALANZAS MAS DE 30 t  (hasta 56 t)   (PROVINCIA, HASTA CHIMBOTE)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</si>
  <si>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009</t>
  </si>
  <si>
    <r>
      <rPr>
        <sz val="8"/>
        <rFont val="Arial Narrow"/>
        <family val="2"/>
      </rPr>
      <t>BALANZAS MAS DE 30 t  (hasta 56 t)   (PROVINCIA, HASTA CHICLAYO)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</si>
  <si>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012</t>
  </si>
  <si>
    <r>
      <rPr>
        <sz val="8"/>
        <rFont val="Arial Narrow"/>
        <family val="2"/>
      </rPr>
      <t>BALANZAS MAS DE 30 t  (hasta 56 t)   (PROVINCIA, HASTA PIURA)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</si>
  <si>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013</t>
  </si>
  <si>
    <r>
      <rPr>
        <sz val="8"/>
        <rFont val="Arial Narrow"/>
        <family val="2"/>
      </rPr>
      <t>BALANZAS MAS DE 30 t  (hasta 56 t)   (PROVINCIA, HASTA TUMBES)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</si>
  <si>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020</t>
  </si>
  <si>
    <r>
      <rPr>
        <sz val="8"/>
        <rFont val="Arial Narrow"/>
        <family val="2"/>
      </rPr>
      <t>TOLVAS DE GRAN CAPACIDAD (EN LIMA Y CALLAO)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</si>
  <si>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021</t>
  </si>
  <si>
    <r>
      <rPr>
        <sz val="8"/>
        <rFont val="Arial Narrow"/>
        <family val="2"/>
      </rPr>
      <t>BALANZA DE 100 t - TRENES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</si>
  <si>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022</t>
  </si>
  <si>
    <r>
      <rPr>
        <sz val="8"/>
        <rFont val="Arial Narrow"/>
        <family val="2"/>
      </rPr>
      <t>BALANZA MAS DE 60 t HASTA 80 t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</si>
  <si>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023</t>
  </si>
  <si>
    <r>
      <rPr>
        <sz val="8"/>
        <rFont val="Arial Narrow"/>
        <family val="2"/>
      </rPr>
      <t>BALANZA MAS DE 56 t HASTA 60 t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</si>
  <si>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024</t>
  </si>
  <si>
    <r>
      <rPr>
        <sz val="8"/>
        <rFont val="Arial Narrow"/>
        <family val="2"/>
      </rPr>
      <t>BALANZA EN MINA 56 t HASTA 100 t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</si>
  <si>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025</t>
  </si>
  <si>
    <r>
      <rPr>
        <sz val="8"/>
        <rFont val="Arial Narrow"/>
        <family val="2"/>
      </rPr>
      <t>BALANZAS MAS DE 56 t  (hasta 60 t)   (PROVINCIA, HASTA PISCO)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</si>
  <si>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026</t>
  </si>
  <si>
    <r>
      <rPr>
        <sz val="8"/>
        <rFont val="Arial Narrow"/>
        <family val="2"/>
      </rPr>
      <t>Balanza mayor a 56 t hasta 60 t (provincia hasta Chimbote - Trujillo), durante la comisión al Norte del país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</si>
  <si>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027</t>
  </si>
  <si>
    <r>
      <rPr>
        <sz val="8"/>
        <rFont val="Arial Narrow"/>
        <family val="2"/>
      </rPr>
      <t>Balanza mayor a 56 t hasta 60 t (provincia hasta Chiclayo), durante la comisión al Norte del país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</si>
  <si>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028</t>
  </si>
  <si>
    <r>
      <rPr>
        <sz val="8"/>
        <rFont val="Arial Narrow"/>
        <family val="2"/>
      </rPr>
      <t>Balanza mayor a 56 t hasta 60 t (provincia hasta Piura - Paita), durante la comisión al Norte del país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</si>
  <si>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LGM 029</t>
  </si>
  <si>
    <r>
      <rPr>
        <sz val="8"/>
        <rFont val="Arial Narrow"/>
        <family val="2"/>
      </rPr>
      <t>Balanza de pesaje eje por eje en Lima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</si>
  <si>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Se cuenta con una unidad vehicular. La capacidad de atención es insuficiente.</t>
  </si>
  <si>
    <t>Código LMQ 013</t>
  </si>
  <si>
    <r>
      <rPr>
        <sz val="8"/>
        <rFont val="Arial Narrow"/>
        <family val="2"/>
      </rPr>
      <t>ANALIZADOR DE GASES VEHICULARES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</si>
  <si>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LMQ 014</t>
  </si>
  <si>
    <r>
      <rPr>
        <sz val="8"/>
        <rFont val="Arial Narrow"/>
        <family val="2"/>
      </rPr>
      <t>REFRACTOMETROS (3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</si>
  <si>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LMQ 015</t>
  </si>
  <si>
    <r>
      <rPr>
        <sz val="8"/>
        <rFont val="Arial Narrow"/>
        <family val="2"/>
      </rPr>
      <t>PHMETRO (CON 3 MRC) IN SITU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</si>
  <si>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MRCs de pH.</t>
  </si>
  <si>
    <t>Código LMQ 017</t>
  </si>
  <si>
    <r>
      <rPr>
        <sz val="8"/>
        <rFont val="Arial Narrow"/>
        <family val="2"/>
      </rPr>
      <t>PHMETRO (EN SNM) (3 puntos)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</si>
  <si>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LMQ 018</t>
  </si>
  <si>
    <r>
      <rPr>
        <sz val="8"/>
        <rFont val="Arial Narrow"/>
        <family val="2"/>
      </rPr>
      <t>CONDUCTIMETRO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</si>
  <si>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MRCs de CE.</t>
  </si>
  <si>
    <t>Código LMQ 019</t>
  </si>
  <si>
    <r>
      <rPr>
        <sz val="8"/>
        <rFont val="Arial Narrow"/>
        <family val="2"/>
      </rPr>
      <t>MRC PH SECUNDARIO (LOTE DE 50 UU X 200 ml / MRC001 y MRC 002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</si>
  <si>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calibrar el patrón nanovoltímetro, del sistema secundario de pH.</t>
  </si>
  <si>
    <t>Código LMQ 020</t>
  </si>
  <si>
    <r>
      <rPr>
        <sz val="8"/>
        <rFont val="Arial Narrow"/>
        <family val="2"/>
      </rPr>
      <t>MRC PH (LOTE DE 50 UU X 500 ml) / MRC004, MRC005 y MRC 006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</si>
  <si>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LMQ 021</t>
  </si>
  <si>
    <r>
      <rPr>
        <sz val="8"/>
        <rFont val="Arial Narrow"/>
        <family val="2"/>
      </rPr>
      <t>MRC CONDUCTIVIDAD ELECTROLITICA (LOTE 50 UU X 500 ml) MRC009 / MRC010 / MRC011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</si>
  <si>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calibrar el patrón de medidor LCR, del sistema secundario de CE.</t>
  </si>
  <si>
    <t>Código LMQ 022</t>
  </si>
  <si>
    <r>
      <rPr>
        <sz val="8"/>
        <rFont val="Arial Narrow"/>
        <family val="2"/>
      </rPr>
      <t>DETERMINACIÓN EN QUÍMICA (CALIBRACIÓN)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</si>
  <si>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LTF 001</t>
  </si>
  <si>
    <r>
      <rPr>
        <sz val="8"/>
        <rFont val="Arial Narrow"/>
        <family val="2"/>
      </rPr>
      <t>CRONOMETROS RESOLUCION  O,O1 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</si>
  <si>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Se requiere capacitación para poder calibrar equipos con distintas configuraciones.</t>
  </si>
  <si>
    <t>Código LTF 002</t>
  </si>
  <si>
    <r>
      <rPr>
        <sz val="8"/>
        <rFont val="Arial Narrow"/>
        <family val="2"/>
      </rPr>
      <t>TACÓMETRO OPTICO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</si>
  <si>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LTF 003</t>
  </si>
  <si>
    <r>
      <rPr>
        <sz val="8"/>
        <rFont val="Arial Narrow"/>
        <family val="2"/>
      </rPr>
      <t>Calibración de Generador de Frecuencia (medición de base de tiempo)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</si>
  <si>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LTF 004</t>
  </si>
  <si>
    <r>
      <rPr>
        <sz val="8"/>
        <rFont val="Arial Narrow"/>
        <family val="2"/>
      </rPr>
      <t>ESTROBOSCOPIOS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</si>
  <si>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LTF 005</t>
  </si>
  <si>
    <r>
      <rPr>
        <sz val="8"/>
        <rFont val="Arial Narrow"/>
        <family val="2"/>
      </rPr>
      <t>DETERMINACIÓN EN TIEMPO Y FRECUENCIA (ESPECIALES)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</si>
  <si>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LFG 001</t>
  </si>
  <si>
    <r>
      <rPr>
        <sz val="8"/>
        <rFont val="Arial Narrow"/>
        <family val="2"/>
      </rPr>
      <t>MEDIDORES DE GAS DOMICILIARIOS (hasta 03 uu de las mismas características metrológicas)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</si>
  <si>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sistema de aire comprimido apropiado y distribución apropiada de ductos de aire.</t>
  </si>
  <si>
    <t>Código LFG 002</t>
  </si>
  <si>
    <r>
      <rPr>
        <sz val="8"/>
        <rFont val="Arial Narrow"/>
        <family val="2"/>
      </rPr>
      <t>MEDIDIORES DE GAS DE USO INDUSTRIAL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</si>
  <si>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LFG 003</t>
  </si>
  <si>
    <r>
      <rPr>
        <sz val="8"/>
        <rFont val="Arial Narrow"/>
        <family val="2"/>
      </rPr>
      <t>Ensayos de Evaluación de medidores de gas de tipo diafragma sin dispositivo de conversión de volumen por temperatura incorporado (G1,6; G2,5 y G4)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</si>
  <si>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LFG 004</t>
  </si>
  <si>
    <r>
      <rPr>
        <sz val="8"/>
        <rFont val="Arial Narrow"/>
        <family val="2"/>
      </rPr>
      <t>Ensayos de Evaluación de medidores de gas de tipo diafragma sin dispositivo de conversión de volumen por temperatura incorporado (G6 ó G10)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</si>
  <si>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LFG 005</t>
  </si>
  <si>
    <r>
      <rPr>
        <sz val="8"/>
        <rFont val="Arial Narrow"/>
        <family val="2"/>
      </rPr>
      <t>DETERMINACIÓN EN FLUJO DE GASES (ESPECIALES)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</si>
  <si>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cámara climática para realizar ensayos de temperatura de medidores especiales.</t>
  </si>
  <si>
    <t>Código LFL 001</t>
  </si>
  <si>
    <t>VERIFICACION INICIAL DE MEDIDORES DE AGUA DE 25 mm / NMP 005:2011 (Hasta 5 uu del mismo modelo)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</si>
  <si>
    <t>Se puede realizar el servicio pero existe problema con el tiempo de instalación al no contar con los accesorios adecuados (pistones).</t>
  </si>
  <si>
    <t>Código LFL 002</t>
  </si>
  <si>
    <t>VERIFICACION INICIAL DE MEDIDORES DE AGUA DE 32 mm / NMP 005:2011 (Hasta 4 uu del mismo modelo)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</si>
  <si>
    <t>Código LFL 003</t>
  </si>
  <si>
    <t>VERIFICACION INICIAL DE MEDIDORES DE AGUA DE 40 mm / NMP 005:2011 (Hasta 3 uu del mismo modelo)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</si>
  <si>
    <t>Código LFL 004</t>
  </si>
  <si>
    <r>
      <rPr>
        <sz val="8"/>
        <rFont val="Arial Narrow"/>
        <family val="2"/>
      </rPr>
      <t>VERIFICACION INICIAL DE MEDIDORES DE AGUA DE 50 mm / NMP 005:2011 (Por cada unidad)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</si>
  <si>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LFL 005</t>
  </si>
  <si>
    <r>
      <rPr>
        <sz val="8"/>
        <rFont val="Arial Narrow"/>
        <family val="2"/>
      </rPr>
      <t>VERIFICACION INICIAL DE MEDIDORES DE AGUA DE 80 mm / NMP 005:2011 (Por cada unidad)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</si>
  <si>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LFL 006</t>
  </si>
  <si>
    <r>
      <rPr>
        <sz val="8"/>
        <rFont val="Arial Narrow"/>
        <family val="2"/>
      </rPr>
      <t>VERIFICACION INICIAL DE MEDIDORES DE AGUA DE 100 mm / NMP 005:2011 (Por cada unidad)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</si>
  <si>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LFL 007</t>
  </si>
  <si>
    <r>
      <rPr>
        <sz val="8"/>
        <rFont val="Arial Narrow"/>
        <family val="2"/>
      </rPr>
      <t>VERIFICACION INICIAL DE MEDIDORES DE AGUA DE 150 mm / NMP 005:2011 (Por cada unidad)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</si>
  <si>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Hasta caudales no mayores a 250 m³/h. Se puede realizar el servicio pero existe problema por el tiempo de instalación al no contar con los accesorios adecuados (pistones).</t>
  </si>
  <si>
    <t>Código LFL 008</t>
  </si>
  <si>
    <r>
      <rPr>
        <sz val="8"/>
        <rFont val="Arial Narrow"/>
        <family val="2"/>
      </rPr>
      <t>VERIFICACION INICIAL DE MEDIDORES DE AGUA DE 200 mm / NMP 005:2011 (Por cada unidad)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</si>
  <si>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LFL 009</t>
  </si>
  <si>
    <r>
      <rPr>
        <sz val="8"/>
        <rFont val="Arial Narrow"/>
        <family val="2"/>
      </rPr>
      <t>BANCO DE PRUEBAS DE MEDIDORES DE AGUA, SEGÚN NMP 005:2011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</si>
  <si>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Se requiere un nuevo banco de medidores de agua.</t>
  </si>
  <si>
    <t>Código LFL 010</t>
  </si>
  <si>
    <r>
      <rPr>
        <sz val="8"/>
        <rFont val="Arial Narrow"/>
        <family val="2"/>
      </rPr>
      <t>DETERMINACIÓN EN FLUJO DE LÍQUIDOS (ESPECIALES)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</si>
  <si>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Se requiere un banco para caudales mayor a 250 m³/h.</t>
  </si>
  <si>
    <t>Código DM 002</t>
  </si>
  <si>
    <r>
      <rPr>
        <sz val="8"/>
        <rFont val="Arial Narrow"/>
        <family val="2"/>
      </rPr>
      <t>EVALUACION DE PERSONAL TECNICO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</si>
  <si>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DM 003</t>
  </si>
  <si>
    <r>
      <rPr>
        <sz val="8"/>
        <rFont val="Arial Narrow"/>
        <family val="2"/>
      </rPr>
      <t>EVALUACION EMPRESA CONTRASTADORA (LABORATORIO)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</si>
  <si>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DM 006</t>
  </si>
  <si>
    <r>
      <rPr>
        <sz val="8"/>
        <rFont val="Arial Narrow"/>
        <family val="2"/>
      </rPr>
      <t>EVALUACION DE UN PERSONAL TECNICO PARA LA VERIFICACION INICIAL DE MEDIDORES DE AGUA (IN SITU)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</si>
  <si>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No hay demanda. Ya no lo requieren las empresas</t>
  </si>
  <si>
    <t>Código DM 007</t>
  </si>
  <si>
    <r>
      <rPr>
        <sz val="8"/>
        <rFont val="Arial Narrow"/>
        <family val="2"/>
      </rPr>
      <t>EVALUACION DE UN PERSONAL TECNICO PARA LA VERIFICACION INICIAL DE MEDIDORES DE AGUA (A PARTIR DEL 2DO PERSONAL TÉCNICO EVALUADO EN UN MISMO DÍA DE COMISION)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</si>
  <si>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DM 008</t>
  </si>
  <si>
    <r>
      <rPr>
        <sz val="8"/>
        <rFont val="Arial Narrow"/>
        <family val="2"/>
      </rPr>
      <t>ENSAYO DE APTITUD 1 A 3 PARÁMETROS ( 8 PARTICIPANTES)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</si>
  <si>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DM 009</t>
  </si>
  <si>
    <r>
      <rPr>
        <sz val="8"/>
        <rFont val="Arial Narrow"/>
        <family val="2"/>
      </rPr>
      <t>ENSAYO DE APTITUD 4 A 6 PARÁMETROS ( 8 PARTICIPANTES)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</si>
  <si>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DM 010</t>
  </si>
  <si>
    <r>
      <rPr>
        <sz val="8"/>
        <rFont val="Arial Narrow"/>
        <family val="2"/>
      </rPr>
      <t>ENSAYO DE APTITUD 7 A 9 PARÁMETROS ( 8 PARTICIPANTES)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</si>
  <si>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DM 011</t>
  </si>
  <si>
    <r>
      <rPr>
        <sz val="8"/>
        <rFont val="Arial Narrow"/>
        <family val="2"/>
      </rPr>
      <t>ENSAYO DE APTITUD 10 A 12 PARÁMETROS ( 8 PARTICIPANTES)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</si>
  <si>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DM 012</t>
  </si>
  <si>
    <r>
      <rPr>
        <sz val="8"/>
        <rFont val="Arial Narrow"/>
        <family val="2"/>
      </rPr>
      <t>INTERCOMPARACIÓN DE PATRONES DE MEDICIÓN - MEDIANA Y BAJA EXACTITUD ( 6 PARTICIPANTES)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</si>
  <si>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DM 013</t>
  </si>
  <si>
    <r>
      <rPr>
        <sz val="8"/>
        <rFont val="Arial Narrow"/>
        <family val="2"/>
      </rPr>
      <t>INTERCOMPARACIÓN DE PATRONES DE MEDICIÓN - ALTA EXACTITUD ( 5 PARTICIPANTES)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</si>
  <si>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DM 014</t>
  </si>
  <si>
    <r>
      <rPr>
        <sz val="8"/>
        <rFont val="Arial Narrow"/>
        <family val="2"/>
      </rPr>
      <t>INTERCOMPARACIÓN DE MULTÍMETROS DIGITALES HASTA 5 1/2 DIGITOS ( 4 PARTICIPANTES)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</si>
  <si>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DM 015</t>
  </si>
  <si>
    <r>
      <rPr>
        <sz val="8"/>
        <rFont val="Arial Narrow"/>
        <family val="2"/>
      </rPr>
      <t>PASANTÍAS EN LOS LABORATORIOS DE METROLOGÍA ( 10 DÍAS)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</si>
  <si>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DM 016</t>
  </si>
  <si>
    <r>
      <rPr>
        <sz val="8"/>
        <rFont val="Arial Narrow"/>
        <family val="2"/>
      </rPr>
      <t>CURSOS ESPECIALIZADOS ( 16 HORAS / 4 DÍAS) ( SOLO TEORÍA SIN PRÁCTICAS DE LABORATORIO)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</si>
  <si>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Falta ambiente apropiado para realizar las capacitaciones a los estudiantes.</t>
  </si>
  <si>
    <t>Código DM 017</t>
  </si>
  <si>
    <r>
      <rPr>
        <sz val="8"/>
        <rFont val="Arial Narrow"/>
        <family val="2"/>
      </rPr>
      <t>CURSOS ESPECIALIZADOS ( 20 HORAS / 5 DÍAS) ( CON PRÁCTICAS DE LABORATORIO)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</si>
  <si>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DM 018</t>
  </si>
  <si>
    <r>
      <rPr>
        <sz val="8"/>
        <rFont val="Arial Narrow"/>
        <family val="2"/>
      </rPr>
      <t>CURSOS ESPECIALIZADOS ( 24 HORAS / 6 DÍAS) ( SOLO TEORÍA SIN PRÁCTICAS DE LABORATORIO)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</si>
  <si>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Código DM 019</t>
  </si>
  <si>
    <r>
      <rPr>
        <sz val="8"/>
        <rFont val="Arial Narrow"/>
        <family val="2"/>
      </rPr>
      <t>CURSOS ESPECIALIZADOS ( 36 HORAS / 9 DÍAS) ( SOLO TEORÍA SIN PRÁCTICAS DE LABORATORIO)
Base Legal: Decretos Supremos Nº 004 y 008-2015-PRODUCE, Reglamento de Organización y Funciones del Instituto Nacional de Calidad - INACAL, artículo 40 (publicado el 24 de febrero de 2015); Ley N° 30224, Ley que crea el Sistema Nacional para la Calidad y el Instituto Nacional de Calidad, artículos 11, 35 y 37 (publicado el 11 de julio de 2014).</t>
    </r>
  </si>
  <si>
    <t>TUPA 1</t>
  </si>
  <si>
    <t>APROBACIÓN DEL MODELO DE INSTRUMENTOS DE MEDICION SOMETIDOS A CONTROL METROLOGICO</t>
  </si>
  <si>
    <t>TUPA 2</t>
  </si>
  <si>
    <t>HOMOLOGACIÓN DE CERTIFICADO DE APROBACIÓN DE MODELO DE INSTRUMENTOS DE MEDICION SOMETIDOS A CONTROL METROLOGICO EMITIDOS EN EL EXTRANJERO</t>
  </si>
  <si>
    <t>TUPA 3</t>
  </si>
  <si>
    <t>RECONOCIMIENTO COMO ORGANISMO AUTORIZADO PARA REALIZAR LA VERIFICACIÓN INICIAL DE INSTRUMENTOS DE MEDICIÓN SOMETIDOS A CONTROL METROLÓGICO</t>
  </si>
  <si>
    <t>TUPA 4</t>
  </si>
  <si>
    <t>EVALUACION DE ASEGURAMIENTO METROLÓGICO A FÁBRICA</t>
  </si>
  <si>
    <t>TUPA 5</t>
  </si>
  <si>
    <t xml:space="preserve">CERTIFICACIÓN DE VELOCIMETROS </t>
  </si>
  <si>
    <t>Se requiere adquirir un nuevo patrón de medidor de velocidad (cinemómetro), para atender oportunamente a nuestros clientes.</t>
  </si>
  <si>
    <t>TUPA 6</t>
  </si>
  <si>
    <t>CERTIFICACION DE ETILOMETROS</t>
  </si>
  <si>
    <t>Se requiere adquirir un nuevo cromatógrafo para materiales de referencia, para atender oportunamente a los clientes.</t>
  </si>
  <si>
    <t>Indicador Numerico</t>
  </si>
  <si>
    <t>Calidad</t>
  </si>
  <si>
    <t>Subtotal</t>
  </si>
  <si>
    <t>Total N</t>
  </si>
  <si>
    <t>Total %</t>
  </si>
  <si>
    <t>Descripción</t>
  </si>
  <si>
    <t>#</t>
  </si>
  <si>
    <t>Atendidas por INACAL</t>
  </si>
  <si>
    <t>Atenión Parcial</t>
  </si>
  <si>
    <t>SI</t>
  </si>
  <si>
    <t>NO</t>
  </si>
  <si>
    <t>●</t>
  </si>
  <si>
    <t>Microvolúmenes</t>
  </si>
  <si>
    <t>Medidores Volumétricos Patrones</t>
  </si>
  <si>
    <t>Densidad</t>
  </si>
  <si>
    <t>Viscosidad</t>
  </si>
  <si>
    <t>Patrones y calibres dimensionales</t>
  </si>
  <si>
    <t>Micrometrología dimensional</t>
  </si>
  <si>
    <t>Mecanica de Acabado superficial</t>
  </si>
  <si>
    <t>Bloques patrón de longitud</t>
  </si>
  <si>
    <t>Interferometría láser</t>
  </si>
  <si>
    <t>ángulo</t>
  </si>
  <si>
    <t>óptica</t>
  </si>
  <si>
    <t>Propiedades ópticas de los materiales</t>
  </si>
  <si>
    <t>Grandes distancias</t>
  </si>
  <si>
    <t>Metrología Dimensional industrial</t>
  </si>
  <si>
    <t>Formas</t>
  </si>
  <si>
    <t>Nanometrología</t>
  </si>
  <si>
    <t>Transito</t>
  </si>
  <si>
    <t>Metrología dimensional 3D</t>
  </si>
  <si>
    <t>Balanzas colgantes / Dinamómetros</t>
  </si>
  <si>
    <t>Pesas patrones</t>
  </si>
  <si>
    <t>Pesas de gran capacidad  de 50 kg hasta 1000 kg</t>
  </si>
  <si>
    <t>Flujo de Líquido</t>
  </si>
  <si>
    <t>Patrones Primarios Volumetricos</t>
  </si>
  <si>
    <t>Medidores de Flujo</t>
  </si>
  <si>
    <t>Medidores de GLP</t>
  </si>
  <si>
    <t>Medidores de GNV</t>
  </si>
  <si>
    <t>Medidores de flujo de Alta Presión</t>
  </si>
  <si>
    <t>Anemómetría (flujo de viento)</t>
  </si>
  <si>
    <t>Resistencias Patrones (AC/DC)</t>
  </si>
  <si>
    <t>Tensión (AC/DC)</t>
  </si>
  <si>
    <t>Corriente (AC/DC)</t>
  </si>
  <si>
    <t xml:space="preserve">Patrones de energía  </t>
  </si>
  <si>
    <t>Transformadores de tensión y corriente</t>
  </si>
  <si>
    <t>Sonómetros</t>
  </si>
  <si>
    <t xml:space="preserve">Vibraciones
</t>
  </si>
  <si>
    <t>Tiempo y Frecuencia</t>
  </si>
  <si>
    <t xml:space="preserve">Fotometría  </t>
  </si>
  <si>
    <t>Propiedades Térmicas</t>
  </si>
  <si>
    <t>Radiación</t>
  </si>
  <si>
    <t>Termometría de Contacto</t>
  </si>
  <si>
    <t>Higrometría</t>
  </si>
  <si>
    <t>Contenido de humedad</t>
  </si>
  <si>
    <t>Celdas de Puntos Fijos</t>
  </si>
  <si>
    <t>Fuerza</t>
  </si>
  <si>
    <t>Torque</t>
  </si>
  <si>
    <t>Presión</t>
  </si>
  <si>
    <t>Vacío</t>
  </si>
  <si>
    <t>Dureza</t>
  </si>
  <si>
    <t>Patrón Nacional de Masa</t>
  </si>
  <si>
    <t>Pesas de Precisión</t>
  </si>
  <si>
    <t>Volumen de solidos (masas y pesas)</t>
  </si>
  <si>
    <t>Susceptibilidad magnetica de solidos (pesas)</t>
  </si>
  <si>
    <t>ELECTROQUÍMICA</t>
  </si>
  <si>
    <t>Quimica Inorganica</t>
  </si>
  <si>
    <t>Quimica Organica</t>
  </si>
  <si>
    <t>GASES</t>
  </si>
  <si>
    <t>BIOANÁLISIS</t>
  </si>
  <si>
    <t>MICROBIOLOGÍA</t>
  </si>
  <si>
    <t xml:space="preserve">Compatibilidad Electromagnética. </t>
  </si>
  <si>
    <t>Ensayos Mecánicos (Aprobación de modelo)</t>
  </si>
  <si>
    <t>Ensayos Climatológicos (Aprobación de modelo)</t>
  </si>
  <si>
    <t>Ensayos Eléctricos y Electrónicos (Aprobación de modelo)</t>
  </si>
  <si>
    <t>Cinemática / Velocidad</t>
  </si>
  <si>
    <t>Instrumentos de pesaje de funcionamiento no automático / Balanzas</t>
  </si>
  <si>
    <t>Resonancia Magnetica Biomedica</t>
  </si>
  <si>
    <t>Bioseñales</t>
  </si>
  <si>
    <t>Optica Biomedica</t>
  </si>
  <si>
    <t>VALORES NUMERICOS DE LOS INDICADORES DE BRECHAS DEL SECTOR PRODUCCIÓN - PMI 2021 - 2023</t>
  </si>
  <si>
    <t>AÑO 2020</t>
  </si>
  <si>
    <t>BRECHA</t>
  </si>
  <si>
    <t>PROGRAMACION</t>
  </si>
  <si>
    <t>REDUCCION DE LA BRECHA</t>
  </si>
  <si>
    <t>PLIEGO</t>
  </si>
  <si>
    <t>TIPOLOGIA</t>
  </si>
  <si>
    <t>SERVICIO</t>
  </si>
  <si>
    <t>INDICADOR</t>
  </si>
  <si>
    <t>TIPO DE INDICADOR</t>
  </si>
  <si>
    <t>UBICACIÓN (DISTRITO/
PROVINCIA/
REGION)</t>
  </si>
  <si>
    <t>Condicionas adecuadas</t>
  </si>
  <si>
    <t>CUI</t>
  </si>
  <si>
    <t>NOMBRE DE LA INVERSION</t>
  </si>
  <si>
    <t>UNIVERSO</t>
  </si>
  <si>
    <t>LINEA BASE</t>
  </si>
  <si>
    <t>UNIDADES</t>
  </si>
  <si>
    <t>PORCENTAJE</t>
  </si>
  <si>
    <t>INACAL</t>
  </si>
  <si>
    <t>LABORATORIOS DE METROLOGIA</t>
  </si>
  <si>
    <t>SERVICIO DE CUSTODIA DE PATRONES, MEDICION Y CALIBRACIÓN DE EQUIPOS</t>
  </si>
  <si>
    <t>PORCENTAJE DE LABORATORIOS QUE OPERAN EN CONDICIONES NO ADECUADAS</t>
  </si>
  <si>
    <t>CALIDAD</t>
  </si>
  <si>
    <t>Por trabajar</t>
  </si>
  <si>
    <t>PORCENTAJE DE MAGNITUDES NO ATENDIDAS CON LABORATORIOS</t>
  </si>
  <si>
    <t>COBERTURA</t>
  </si>
  <si>
    <t>Magnitud atendida</t>
  </si>
  <si>
    <t>N.A</t>
  </si>
  <si>
    <t>Gases</t>
  </si>
  <si>
    <t>Bionanalisis</t>
  </si>
  <si>
    <t>Microbiologia</t>
  </si>
  <si>
    <t>A Nivel Nacional</t>
  </si>
  <si>
    <t xml:space="preserve">regla de senos (100 mm)    (din  2273)
</t>
  </si>
  <si>
    <t xml:space="preserve">micrometros especiales (hasta 2000 mm)
</t>
  </si>
  <si>
    <t xml:space="preserve">cintas metricas mas de 50 m hasta 70 m
</t>
  </si>
  <si>
    <t xml:space="preserve">rugosimetro portatil
</t>
  </si>
  <si>
    <t xml:space="preserve">pie de rey - micrometros mayor de 100 mm hasta 2000 mm
</t>
  </si>
  <si>
    <t xml:space="preserve">calibrador de reloj comparador
</t>
  </si>
  <si>
    <t xml:space="preserve">bloques planoparalelos hasta 100 mm (grado 0) juego de 97 piezas
</t>
  </si>
  <si>
    <t xml:space="preserve">bloques planoparalelos hasta 100 mm (grado 0) hasta 3 unid.
</t>
  </si>
  <si>
    <t xml:space="preserve">bloques planoparalelos hasta 100 mm (grado 1,2) hata 3 unid.
</t>
  </si>
  <si>
    <t xml:space="preserve">molde y bloque - solo medicion de angulos y planitud de molde
</t>
  </si>
  <si>
    <t xml:space="preserve">bloques planoparalelos mas de 100 mm (hasta 500 mm (grado 0))
</t>
  </si>
  <si>
    <t xml:space="preserve">laminas calibres (20 uu)  juego de galgas (0,05mm / 1,00 mm
</t>
  </si>
  <si>
    <t xml:space="preserve">paralelas opticas (4 unidades)
</t>
  </si>
  <si>
    <t xml:space="preserve">microscopio (calibracion con bloques 10 puntos)
</t>
  </si>
  <si>
    <t xml:space="preserve">mesa de granito hasta 2000 mm  (in situ)
</t>
  </si>
  <si>
    <t xml:space="preserve">reloj comparador ( 0,001 mm )
</t>
  </si>
  <si>
    <t xml:space="preserve">nivel de precision de mayor alcance (360º)
</t>
  </si>
  <si>
    <t xml:space="preserve">escalera patron (bloques hasta 5 nivles)
</t>
  </si>
  <si>
    <t xml:space="preserve">reticula micrometrica (20 mm  - 0,1 mm)
</t>
  </si>
  <si>
    <t xml:space="preserve">cintas metricas mas de 100 m hasta 200 m (20 ptos)
</t>
  </si>
  <si>
    <t xml:space="preserve">cintas metricas mas de 200 m hasta 250 m (25 ptos)
</t>
  </si>
  <si>
    <t xml:space="preserve">dinamometro de compresion (1 velocidad in situ)
</t>
  </si>
  <si>
    <t xml:space="preserve">molde y bloque - medicion de angulos, planitud de molde,  altura e interiores
</t>
  </si>
  <si>
    <t xml:space="preserve">inclinometro digital
</t>
  </si>
  <si>
    <t xml:space="preserve">calibración de reglas metálicas hasta 1 m clase i (10 ptos + cero)
</t>
  </si>
  <si>
    <t xml:space="preserve">calibración de reglas metálicas hasta 1 m clase i (1 pto adicional) durante la ejecución del servicio lla080
</t>
  </si>
  <si>
    <t xml:space="preserve">tamiz malla desde n° 16 (1,18 mm) a n° 635 (20 µm) según astm e11-09
</t>
  </si>
  <si>
    <t xml:space="preserve">anillos patrones de alta exactitud hasta los 100 mm utilizando una máquina de medición por coordenadas de 03 ejes
(incertidumbre ofrecida entre 0,6 um a 1,2 um)
</t>
  </si>
  <si>
    <t xml:space="preserve">retícula micrométrica hasta 50 mm de exactitud menores a 5 um utilizando el interferómetro laser
</t>
  </si>
  <si>
    <t xml:space="preserve">determinación en dimensiones especiales (longitud)
</t>
  </si>
  <si>
    <t xml:space="preserve">balanza de humedad de granos (incluye preparacion de granos)
</t>
  </si>
  <si>
    <t xml:space="preserve">balanzas clase iii mayor a 5 kg hasta 500 kg (in situ)
</t>
  </si>
  <si>
    <t xml:space="preserve">balanzas con tallimetro
</t>
  </si>
  <si>
    <t xml:space="preserve">balanzas de precision clases i y ii hasta 5 kg
</t>
  </si>
  <si>
    <t xml:space="preserve">balanzas de precision clases i y ii hasta 5 kg (in situ)
</t>
  </si>
  <si>
    <t xml:space="preserve">dinamometros hasta 2000 kg
</t>
  </si>
  <si>
    <t xml:space="preserve">pesa de precision 20 kg (clase f1/f2/m1)
</t>
  </si>
  <si>
    <t xml:space="preserve">pesas de 100 kg m1/m1-2
</t>
  </si>
  <si>
    <t xml:space="preserve">pesas de 1000 kg
</t>
  </si>
  <si>
    <t xml:space="preserve">pesas de 200 kg m1/m1-2
</t>
  </si>
  <si>
    <t xml:space="preserve">pesas de 50 kg m2/m2-3/m3
</t>
  </si>
  <si>
    <t xml:space="preserve">pesas de 500 kg m1/m1-2
</t>
  </si>
  <si>
    <t xml:space="preserve">pesas de precision (1mg / 200 g) c/u (clase e2)
</t>
  </si>
  <si>
    <t xml:space="preserve">pesas de precision (1mg / 200 g) c/u (clase f1/m1)
</t>
  </si>
  <si>
    <t xml:space="preserve">pesas de precision (500 g / 1000 g) c/u (clase e2)
</t>
  </si>
  <si>
    <t xml:space="preserve">pesas de precision: 2 kg ; 5 kg ; 10 kg (clase f1)
</t>
  </si>
  <si>
    <t xml:space="preserve">dinamometros hasta 500 kg
</t>
  </si>
  <si>
    <t xml:space="preserve">dinamometros mas de 2000 kg hasta 5000 kg
</t>
  </si>
  <si>
    <t xml:space="preserve">pesa e2 2 kg
</t>
  </si>
  <si>
    <t xml:space="preserve">pesa e2 5 kg
</t>
  </si>
  <si>
    <t xml:space="preserve">pesa (equivalente a f2) de 500 kg
</t>
  </si>
  <si>
    <t xml:space="preserve">balanza de precision clases i y ii (hasta 5 kg) 2 rangos (fuera del indecopi)
</t>
  </si>
  <si>
    <t xml:space="preserve">ajuste de pesas m1 de 2 kg, 5kg, 10 kg y 20 kg (por pesa) y pesas m2 de 1 g a 2 kg (por pesa) durante la ejecución de los servicios lma 009, lmq022, lma023
</t>
  </si>
  <si>
    <t xml:space="preserve">determinación en masas (especiales)
</t>
  </si>
  <si>
    <t xml:space="preserve">buretas orsat (3 puntos)
</t>
  </si>
  <si>
    <t xml:space="preserve">densimetros  (3 puntos)
</t>
  </si>
  <si>
    <t xml:space="preserve">densimetros  (1 punto adicional)
</t>
  </si>
  <si>
    <t xml:space="preserve">indicadores de volumen y/o caudal especiales (hata 100 mm)
</t>
  </si>
  <si>
    <t xml:space="preserve">matraces mayores a 200 ml
</t>
  </si>
  <si>
    <t xml:space="preserve">med. volum patrones 10 l (metodo gravimetrico)
</t>
  </si>
  <si>
    <t xml:space="preserve">med. volum patrones 5  l (metodo gravimetrico)
</t>
  </si>
  <si>
    <t xml:space="preserve">medidor de flujo, con agua en 3 caudales
</t>
  </si>
  <si>
    <t xml:space="preserve">medidor patron portatil - agua  (solo volumen)
</t>
  </si>
  <si>
    <t xml:space="preserve">medidor volumetrico 50 galones
</t>
  </si>
  <si>
    <t xml:space="preserve">medidores de agua hasta 25 mm (5 uu del mismo tamaño)
</t>
  </si>
  <si>
    <t xml:space="preserve">medidores volumet.grandes ( &lt; 4000 l )
</t>
  </si>
  <si>
    <t xml:space="preserve">medidores volumetricos de 100 l (metodo gravimetrico)
</t>
  </si>
  <si>
    <t xml:space="preserve">medidores volumetricos de 20 l (5 gal) (metodo gravimetrico)
</t>
  </si>
  <si>
    <t xml:space="preserve">medidores volumetricos de 200 l (metodo gravimetrico
</t>
  </si>
  <si>
    <t xml:space="preserve">probetas &gt; 200 ml conos in hoff (pto adicional) durante la ejecución del servicio lvd025 </t>
  </si>
  <si>
    <t xml:space="preserve">balanza mayor a 56 t hasta 60 t (provincia hasta chiclayo), durante la comisión al norte del país </t>
  </si>
  <si>
    <t xml:space="preserve">calibración de generador de frecuencia (medición de </t>
  </si>
  <si>
    <t>aprobación del modelo de instrumentos de medicion sometidos a control metrologico</t>
  </si>
  <si>
    <t>homologación de certificado de aprobación de modelo de instrumentos de medicion sometidos a control metrologico emitidos en el extranjero</t>
  </si>
  <si>
    <t>reconocimiento como organismo autorizado para realizar la verificación inicial de instrumentos de medición sometidos a control metrológico</t>
  </si>
  <si>
    <t>evaluacion de aseguramiento metrológico a fábrica</t>
  </si>
  <si>
    <t>certificacion de etilometros</t>
  </si>
  <si>
    <t>patron de energía electrica clases 0,025 y 0,05</t>
  </si>
  <si>
    <t>analizador de redes trifasico (solo energia)</t>
  </si>
  <si>
    <t>ensayo de evaluación de medidores monofasicos a inducción</t>
  </si>
  <si>
    <t>ensayo de evaluación de medidores trifasicos 3 hilos a inducción</t>
  </si>
  <si>
    <t>ensayo de evaluación de medidores trifasicos 4 hilos a inducción</t>
  </si>
  <si>
    <t>calibrador universal, funciones medicion/emision para  termopares, trd, tension, corriente, resist.</t>
  </si>
  <si>
    <t>carga ficticia monofasica hasta 50 a</t>
  </si>
  <si>
    <t>carga ficticia trifasica</t>
  </si>
  <si>
    <t>carga inductiva monofasica (1 salida , 1 alcance)</t>
  </si>
  <si>
    <t>carga inductiva monofasica (2 salidas, 3 alcances)</t>
  </si>
  <si>
    <t>carga inductiva trifasica (2 salidas, 3 alcances)</t>
  </si>
  <si>
    <t>carga resistiva monofasica (0,5a ; 1a ; 1,5a ; 2a ; 5a)</t>
  </si>
  <si>
    <t>carga resistiva monofasica hasta 20 a</t>
  </si>
  <si>
    <t>equipo de ensayo de medidores monofasicos</t>
  </si>
  <si>
    <t>equipo de ensayo de mee trifasicos (electronico)</t>
  </si>
  <si>
    <t>equipo ensayo de mee trif.(electromec.-electron.)</t>
  </si>
  <si>
    <t>equipos dielectricos</t>
  </si>
  <si>
    <t>ensayo de evaluacion de medidores electronicos de energia electrica monofasicos</t>
  </si>
  <si>
    <t>ensayo de evaluacion de medidores electronicos monofasicos</t>
  </si>
  <si>
    <t>ensayo de evaluacion de mee, unidireccional y bidireccional</t>
  </si>
  <si>
    <t>ensayo de evaluacion medidores electronicos de energia electrica trifasicos 3 hilos</t>
  </si>
  <si>
    <t>ensayo de evaluacion medidores electronicos de energia electrica trifasicos 4 hilos</t>
  </si>
  <si>
    <t>generador de tension y corriente verif voltimetro 1 rango (0/20 ma) y amp clase 1,5</t>
  </si>
  <si>
    <t>instrumentos electronicos especiales (caract. metrologicas)</t>
  </si>
  <si>
    <t>luxometro (solo hasta 4000 lux) 2 rangos hasta 5 ptos., c/rango; extras 50%</t>
  </si>
  <si>
    <t>medidor monofasico clase 1 y 2 a induccion estatico</t>
  </si>
  <si>
    <t>medidor trifasico clase 1 y 2 estatico</t>
  </si>
  <si>
    <t>medidor trifasico clase 2 a induccion</t>
  </si>
  <si>
    <t>medidores trifasicos  (0,5 s)</t>
  </si>
  <si>
    <t>meghometro (resistencia, tension, aislamiento)</t>
  </si>
  <si>
    <t>meghometro (solo aislamiento)</t>
  </si>
  <si>
    <t>multimetro digital multirango fluke 77;87;29; 179 similares</t>
  </si>
  <si>
    <t>patron monofasico 0,5 (digital)</t>
  </si>
  <si>
    <t>patron monofasico 0,5 a induccion</t>
  </si>
  <si>
    <t>patron monofasico clase 0,3 a 0,1</t>
  </si>
  <si>
    <t>patron monofasico con carga ficiticia clase 0,5</t>
  </si>
  <si>
    <t>patron trifasico 0,5 a induccion</t>
  </si>
  <si>
    <t>patron trifasico 0,5 digital</t>
  </si>
  <si>
    <t>patron trifasico clase 0,2 a 0,1</t>
  </si>
  <si>
    <t>pinza amperimetrica (simple)</t>
  </si>
  <si>
    <t>pinza multimetrica</t>
  </si>
  <si>
    <t>puente para resistencias - kelvin 0,01 µohm a 1111,1 ohm</t>
  </si>
  <si>
    <t>certificación de velocimetros</t>
  </si>
  <si>
    <t>cursos especializados ( 36 horas / 9 días) ( solo teoría sin prácticas de laboratorio)</t>
  </si>
  <si>
    <t>cursos especializados ( 24 horas / 6 días) ( solo teoría sin prácticas de laboratorio)</t>
  </si>
  <si>
    <t>cursos especializados ( 20 horas / 5 días) ( con prácticas de laboratorio)</t>
  </si>
  <si>
    <t>cursos especializados ( 16 horas / 4 días) ( solo teoría sin prácticas de laboratorio)</t>
  </si>
  <si>
    <t>pasantías en los laboratorios de metrología ( 10 días)</t>
  </si>
  <si>
    <t>intercomparación de multímetros digitales hasta 5 1/2 digitos ( 4 participantes)</t>
  </si>
  <si>
    <t>intercomparación de patrones de medición - alta exactitud ( 5 participantes)</t>
  </si>
  <si>
    <t>intercomparación de patrones de medición - mediana y baja exactitud ( 6 participantes)</t>
  </si>
  <si>
    <t>ensayo de aptitud 10 a 12 parámetros ( 8 participantes)</t>
  </si>
  <si>
    <t>ensayo de aptitud 7 a 9 parámetros ( 8 participantes)</t>
  </si>
  <si>
    <t>ensayo de aptitud 4 a 6 parámetros ( 8 participantes)</t>
  </si>
  <si>
    <t>ensayo de aptitud 1 a 3 parámetros ( 8 participantes)</t>
  </si>
  <si>
    <t>evaluacion de un personal tecnico para la verificacion inicial de medidores de agua (a partir del 2do personal técnico evaluado en un mismo día de comision)</t>
  </si>
  <si>
    <t>evaluacion de un personal tecnico para la verificacion inicial de medidores de agua (in situ)</t>
  </si>
  <si>
    <t>evaluacion empresa contrastadora (laboratorio)</t>
  </si>
  <si>
    <t>evaluacion de personal tecnico</t>
  </si>
  <si>
    <t>determinación en flujo de líquidos (especiales)</t>
  </si>
  <si>
    <t>banco de pruebas de medidores de agua, según nmp 005:2011</t>
  </si>
  <si>
    <t>verificacion inicial de medidores de agua de 200 mm / nmp 005:2011 (por cada unidad)</t>
  </si>
  <si>
    <t>verificacion inicial de medidores de agua de 150 mm / nmp 005:2011 (por cada unidad)</t>
  </si>
  <si>
    <t>verificacion inicial de medidores de agua de 100 mm / nmp 005:2011 (por cada unidad)</t>
  </si>
  <si>
    <t>verificacion inicial de medidores de agua de 80 mm / nmp 005:2011 (por cada unidad)</t>
  </si>
  <si>
    <t>verificacion inicial de medidores de agua de 50 mm / nmp 005:2011 (por cada unidad)</t>
  </si>
  <si>
    <t>verificacion inicial de medidores de agua de 40 mm / nmp 005:2011 (hasta 3 uu del mismo modelo)</t>
  </si>
  <si>
    <t>verificacion inicial de medidores de agua de 32 mm / nmp 005:2011 (hasta 4 uu del mismo modelo)</t>
  </si>
  <si>
    <t>verificacion inicial de medidores de agua de 25 mm / nmp 005:2011 (hasta 5 uu del mismo modelo)</t>
  </si>
  <si>
    <t>determinación en flujo de gases (especiales)</t>
  </si>
  <si>
    <t>ensayos de evaluación de medidores de gas de tipo diafragma sin dispositivo de conversión de volumen por temperatura incorporado (g6 ó g10)</t>
  </si>
  <si>
    <t>ensayos de evaluación de medidores de gas de tipo diafragma sin dispositivo de conversión de volumen por temperatura incorporado (g1,6; g2,5 y g4)</t>
  </si>
  <si>
    <t>medidiores de gas de uso industrial</t>
  </si>
  <si>
    <t>medidores de gas domiciliarios (hasta 03 uu de las mismas características metrológicas)</t>
  </si>
  <si>
    <t>determinación en tiempo y frecuencia (especiales)</t>
  </si>
  <si>
    <t>estroboscopios</t>
  </si>
  <si>
    <t>tacómetro optico</t>
  </si>
  <si>
    <t>cronometros resolucion  o,o1 s</t>
  </si>
  <si>
    <t>determinación en química (calibración)</t>
  </si>
  <si>
    <t>mrc conductividad electrolitica (lote 50 uu x 500 ml) mrc009 / mrc010 / mrc011</t>
  </si>
  <si>
    <t>mrc ph (lote de 50 uu x 500 ml) / mrc004, mrc005 y mrc 006</t>
  </si>
  <si>
    <t>mrc ph secundario (lote de 50 uu x 200 ml / mrc001 y mrc 002</t>
  </si>
  <si>
    <t>conductimetro</t>
  </si>
  <si>
    <t>phmetro (en snm) (3 puntos)</t>
  </si>
  <si>
    <t>phmetro (con 3 mrc) in situ</t>
  </si>
  <si>
    <t>refractometros (3 puntos)</t>
  </si>
  <si>
    <t>analizador de gases vehiculares</t>
  </si>
  <si>
    <t>balanza de pesaje eje por eje en lima</t>
  </si>
  <si>
    <t>balanza mayor a 56 t hasta 60 t (provincia hasta piura - paita), durante la comisión al norte del país</t>
  </si>
  <si>
    <t>balanza mayor a 56 t hasta 60 t (provincia hasta chimbote - trujillo), durante la comisión al norte del país</t>
  </si>
  <si>
    <t>balanzas mas de 56 t  (hasta 60 t)   (provincia, hasta pisco)</t>
  </si>
  <si>
    <t>balanza en mina 56 t hasta 100 t</t>
  </si>
  <si>
    <t>balanza mas de 56 t hasta 60 t</t>
  </si>
  <si>
    <t>balanza mas de 60 t hasta 80 t</t>
  </si>
  <si>
    <t>balanza de 100 t - trenes</t>
  </si>
  <si>
    <t>tolvas de gran capacidad (en lima y callao)</t>
  </si>
  <si>
    <t>balanzas mas de 30 t  (hasta 56 t)   (provincia, hasta tumbes)</t>
  </si>
  <si>
    <t>balanzas mas de 30 t  (hasta 56 t)   (provincia, hasta piura)</t>
  </si>
  <si>
    <t>balanzas mas de 30 t  (hasta 56 t)   (provincia, hasta chimbote)</t>
  </si>
  <si>
    <t>balanzas mas de 30 t  (hasta 56 t)   (provincia, hasta pisco)</t>
  </si>
  <si>
    <t>balanzas mas de 30 t  (hasta 56 t)   (en lima y callao)</t>
  </si>
  <si>
    <t>micropipeta de vol. variable 100 ul (pto adicional)</t>
  </si>
  <si>
    <t>micropipeta de vol. variable 100 ul (3 ptos)</t>
  </si>
  <si>
    <t>medidor volumetrico de 100 galones</t>
  </si>
  <si>
    <t>medidor volumetrico 100 l para glp (especial)</t>
  </si>
  <si>
    <t>flujometro de aire hasta 1 l/min (1 punto adicional)</t>
  </si>
  <si>
    <t>flujometro de aire hasta 1 l/min (3 ptos.)</t>
  </si>
  <si>
    <t>matraces lechatelier (1 punto adicional)</t>
  </si>
  <si>
    <t>matraces lechatelier (3 puntos)</t>
  </si>
  <si>
    <t>micropipetas multicanal volumen fijo</t>
  </si>
  <si>
    <t>micropipetas multicanal volumen variable</t>
  </si>
  <si>
    <t>medidores volumetricos grandes (mayores  de 2000 l  hasta  5000 l)</t>
  </si>
  <si>
    <t>medidores volumetricos grandes (mayores  de 1000 l  hasta  2000 l)</t>
  </si>
  <si>
    <t>medidores volumetricos grandes (mayores  de 500 l  hasta  1000 l)</t>
  </si>
  <si>
    <t>medidores volumetricos grandes (mayores  de 100 l  hasta  500 l)</t>
  </si>
  <si>
    <t>medidor patron portatil -agua (caudal y volumen)</t>
  </si>
  <si>
    <t>rotametros (para medidores de agua) (1 punto adicional)</t>
  </si>
  <si>
    <t>rotametros (para medidores de agua) (3 ptos)</t>
  </si>
  <si>
    <t>probetas &gt; 200 ml  conos in hoff (3 ptos.)</t>
  </si>
  <si>
    <t>pipetas y matraces de un solo trazo, picnometros micropipetas autom. de vol fijo menores a 200 ml</t>
  </si>
  <si>
    <t>pipetas graduadas, buretas y probetas hasta 200 ml (1 punto adicional)</t>
  </si>
  <si>
    <t>pipetas graduadas, buretas y probetas hasta 200 ml (3 puntos)</t>
  </si>
  <si>
    <t>micropipetas autom. de vol. variable, dosificadores, bureta digital (1 punto adicional)</t>
  </si>
  <si>
    <t>micropipetas autom. de vol. variable, dosificadores, bureta digital (3 puntos)</t>
  </si>
  <si>
    <t>medidores volumetricos de 400 l (100 gal) (metodo gravimetrico)</t>
  </si>
  <si>
    <t>telurometro (3 ó 4 terminales)</t>
  </si>
  <si>
    <t>telurometro (3 y 4 terminales)</t>
  </si>
  <si>
    <t>vatim./volt./amp. analog. 0,5 (4 rangos)</t>
  </si>
  <si>
    <t>vatim./volt./amp. analog. 1,5</t>
  </si>
  <si>
    <t>calibradores volt / miliamp (ref. fluke 715)</t>
  </si>
  <si>
    <t>resistencia</t>
  </si>
  <si>
    <t>medidor/simulador (ref fluke 705) (medidor de lazo)</t>
  </si>
  <si>
    <t>calibrador de termocuplas</t>
  </si>
  <si>
    <t>decada de resistencia de 0,1% a 0,05% (5 diales)</t>
  </si>
  <si>
    <t>decada de resistencia de 0,1% a 0,05 % (dial adicional)</t>
  </si>
  <si>
    <t>jgo. 6 resistencias de 0,1 %</t>
  </si>
  <si>
    <t>multimetro digital 6 1/2</t>
  </si>
  <si>
    <t>multimetro digital 5 1/2</t>
  </si>
  <si>
    <t>indicadores digitales</t>
  </si>
  <si>
    <t>calibración de luxometro (solo hasta 4000 lux) (1 rango adicional)</t>
  </si>
  <si>
    <t>medidor de resistencia de alta corriente</t>
  </si>
  <si>
    <t>calibrador multifuncion (tension/corriente/resistencia-5100)</t>
  </si>
  <si>
    <t>transformador relacion 1:1 clase 0,2</t>
  </si>
  <si>
    <t>patron monf clase 0,1 a 0,5 punto adicional fuera de rango, durante la ejecución del servicio le037; le038 ó le039 (se emitirá un inf. de calibración)</t>
  </si>
  <si>
    <t>equipo de ensayo de medidores trifásicos con evaluacion de puestos de verificacion de error (hasta 10 puestos)</t>
  </si>
  <si>
    <t>equipo de ensayo de medidores monofásicos con evaluacion de puestos de verificacion de error (hasta 20 puestos)</t>
  </si>
  <si>
    <t>determinación en electricidad, energía y ac/dc (especiales)</t>
  </si>
  <si>
    <t>sonometro clase 1 y 2 (verificación) 4 niveles</t>
  </si>
  <si>
    <t>sonometro clase 1 y 2 (calibración)</t>
  </si>
  <si>
    <t>determinación en acustica (especiales)</t>
  </si>
  <si>
    <t>baro-termo-higrometro</t>
  </si>
  <si>
    <t>indicadores de temperatura (especiales)</t>
  </si>
  <si>
    <t>sensores adicionales de iguales caracteristicas  c/u</t>
  </si>
  <si>
    <t>termohigrometros (t: 3 ptos ; h: 3 ptos puntos especiales)</t>
  </si>
  <si>
    <t>termometros 200 °c/ 600 °c (3 ptos)</t>
  </si>
  <si>
    <t>termometros 200 °c/ 600 °c (1 punto adicional)</t>
  </si>
  <si>
    <t>termometros 600 °c/ 1000 °c (3 ptos)</t>
  </si>
  <si>
    <t>termometros 200 °c/ 1000 °c (1 punto adicional)</t>
  </si>
  <si>
    <t>termometros de - 30 °c/ 200 °c (div. esc. &lt; 0,5 °c) (3 puntos)</t>
  </si>
  <si>
    <t>termometros de - 30 °c/ 200 °c (div. esc. &lt; 0,5 °c) (1 punto adicional)</t>
  </si>
  <si>
    <t>termometros de - 30 °c/ 200 °c (div. esc. ³ 0,5 °c) (3 puntos)</t>
  </si>
  <si>
    <t>termometros de - 30 °c/ 200 °c (div. esc. ³ 0,5 °c) (1 punto adicional)</t>
  </si>
  <si>
    <t>termometros de - 30 °c/ 80 °c(div. esc.  &lt; 0,5 °c) (3 puntos)</t>
  </si>
  <si>
    <t>termometros de - 30 °c/ 80 °c(div. esc.  &lt; 0,5 °c) (1 punto adicional)</t>
  </si>
  <si>
    <t>termometros de - 30 °c/ 80 °c(div. esc. ³ 0,5 °c) (3 ptos)</t>
  </si>
  <si>
    <t>termometros de - 30 °c/ 80 °c(div. esc. ³ 0,5 °c) (1 punto adicional)</t>
  </si>
  <si>
    <t>calibradores de bloques termostaticos  - 30 °c/ 400 °c (1 punto)</t>
  </si>
  <si>
    <t>calibradores de bloques termostaticos  - 30 °c/ 400 °c  1 punto adicional</t>
  </si>
  <si>
    <t>termometros clinicos de vidrio 35 °c / 42 °c (d.e= 0,1 °c) (2 puntos) grupos de hasta 10 unidades</t>
  </si>
  <si>
    <t>termometros de - 40 °c / 250 °c resolucion &lt;= 0,01 °c  (5 puntos)</t>
  </si>
  <si>
    <t>termometros de - 40 °c / 250 °c resolucion &lt;= 0,01 °c (1 punto adicional)</t>
  </si>
  <si>
    <t>termometros de - 40 °c / 80 °c resolucion &lt;= 0,01 °c  (5 puntos)</t>
  </si>
  <si>
    <t>medios isotermos de -30 ºc hasta 950 ºc  (1 punto)</t>
  </si>
  <si>
    <t>medios isotermos de -30 ºc hasta 950 ºc (1 punto adicional)</t>
  </si>
  <si>
    <t>termometro infrarrojos de 50 ºc / 500 ºc (5 puntos)</t>
  </si>
  <si>
    <t>sonda pt 100 (5 ptos)</t>
  </si>
  <si>
    <t>micropipetas multicanal de volumen variable (1 pto adicional)</t>
  </si>
  <si>
    <t>micropipetas multicanal de volumen variable &lt;= a 100 ul</t>
  </si>
  <si>
    <t>micropipetas multicanal de volumen variable &lt;= a 100 ul (1 pto adicional)</t>
  </si>
  <si>
    <t>ensayos de evaluacion de medidores de agua hasta 25 mm posicion horizontal hasta 2 relaciones q3/q1 nmp 005:201</t>
  </si>
  <si>
    <t>bureta orsat (1 pto adicional) durante la ejecución del servicio lvd002</t>
  </si>
  <si>
    <t>pesa e2 10 kg</t>
  </si>
  <si>
    <t>pesa e2 20 kg</t>
  </si>
  <si>
    <t>pesas de 1000 kg especial (menor incertidumbre) f2</t>
  </si>
  <si>
    <t>pesas individuales de 1 mg hasta 200 g e2</t>
  </si>
  <si>
    <t>pesas individuales de 1 mg hasta 1 kg f1/f2/m1</t>
  </si>
  <si>
    <t>pesa f1/f2 de 50 kg (c/u)</t>
  </si>
  <si>
    <t>sonda pt 100 clase b, 3 hilos (pto adicional)</t>
  </si>
  <si>
    <t>sonda pt 100 clase b, 3 hilos (3 ptos)</t>
  </si>
  <si>
    <t>termometro de liquido en vidrio -40 °c / 150 °c &lt;=0,05 ºc; 0,1 ºf (punto adicional)</t>
  </si>
  <si>
    <t>termometro de liquido en vidrio -40 °c / 150 °c &lt;=0,05 ºc; 0,1 ºf (3 ptos)</t>
  </si>
  <si>
    <t>termometro infrarrojos de 50 ºc / 500 ºc (1 pto adicional)</t>
  </si>
  <si>
    <t>calibrador de presion, doble rango</t>
  </si>
  <si>
    <t>calibrador de presion, un solo rango (10 ptos + cero)</t>
  </si>
  <si>
    <t>indicadores de presion  (especiales)</t>
  </si>
  <si>
    <t>manom. y vacuom. patrones menores igualesa clase 1,0</t>
  </si>
  <si>
    <t>manometro diferencial</t>
  </si>
  <si>
    <t>manometros a piston y pesas (1 piston)</t>
  </si>
  <si>
    <t>jgo. 3 resist. error 0,1%</t>
  </si>
  <si>
    <t>termohigrometro (1 pto adicional en temperatura o humedad relativa durante la ejecución del servicio lt 009)</t>
  </si>
  <si>
    <t>determinación en temperatura y humedad (especiales)</t>
  </si>
  <si>
    <t>barometro (ambiente) desde 750 mbar (3 ptos)</t>
  </si>
  <si>
    <t>manometros a piston y pesas (2 pistones)</t>
  </si>
  <si>
    <t>manometros de columna liquida</t>
  </si>
  <si>
    <t>manovacuometros de trabajo mayores a clase 1,0</t>
  </si>
  <si>
    <t>manovacuometros patrones menores iguales a clase 1,0</t>
  </si>
  <si>
    <t>torquimetros hasta 800 n.m</t>
  </si>
  <si>
    <t>maquinas de ensayo mayores de 50 kn - hasta 500 kn</t>
  </si>
  <si>
    <t>maquinas de ensayo hasta 500 kn (vertical)</t>
  </si>
  <si>
    <t>maquinas de ensayo mayores de 500 kn hasta 2 mn</t>
  </si>
  <si>
    <t>maquinas de ensayo hasta 500 kn (horizontal)</t>
  </si>
  <si>
    <t>barometro (ambiente) desde 750 mbar (1 punto adicional )</t>
  </si>
  <si>
    <t>calibrador de presion, un solo rango (1 punto adicional)</t>
  </si>
  <si>
    <t>manometro diferencial de alta exactitud 20 kpa</t>
  </si>
  <si>
    <t>determinación en fuerza y presión (especiales)</t>
  </si>
  <si>
    <t>anillos patrones (mayor a 100 mm hasta 300 mm)</t>
  </si>
  <si>
    <t>bloque patron astm e 164</t>
  </si>
  <si>
    <t>bloques planoparalelo hasta 100 mm (grado 1y2) c/u</t>
  </si>
  <si>
    <t>bloque patron angular (1 ° a 45 °) (hasta 10 uu)</t>
  </si>
  <si>
    <t>calibrador de rosca exteriores (pasa no pasa)</t>
  </si>
  <si>
    <t>calibrador herradura</t>
  </si>
  <si>
    <t>calibrador de soldadura (hasta 25 mm/ 60 °)</t>
  </si>
  <si>
    <t>analizadores de torque hasta 1000 n.m</t>
  </si>
  <si>
    <t>maquinas de ensayo hasta 50 kn</t>
  </si>
  <si>
    <t>calibrador pasa no pasa  3 agujeros</t>
  </si>
  <si>
    <t>calibrador pasa no pasa 9 agujeros</t>
  </si>
  <si>
    <t>calibrador tampon -pasa no pasa</t>
  </si>
  <si>
    <t>calibres para micrometro exterior (hasta 6 uu) láminas elcometro</t>
  </si>
  <si>
    <t>cinta metrica 100 m (10 puntos)</t>
  </si>
  <si>
    <t>cinta metrica 100 m (1 punto adicional)</t>
  </si>
  <si>
    <t>cinta metrica 23 m (10 puntos)</t>
  </si>
  <si>
    <t>cinta metrica 23 m (1 punto adicional)</t>
  </si>
  <si>
    <t>cinta metrica 30 m (10 puntos)</t>
  </si>
  <si>
    <t>cinta metrica 30 m (1 punto adicional)</t>
  </si>
  <si>
    <t>cinta metrica 5,5 m (10 puntos)</t>
  </si>
  <si>
    <t>cinta metrica 5,5 m (1 punto adicional)</t>
  </si>
  <si>
    <t>cinta metrica 50 m (10 puntos)</t>
  </si>
  <si>
    <t>cinta metrica 50 m (1 punto adicional)</t>
  </si>
  <si>
    <t>cintas de diametro hasta 600 mm</t>
  </si>
  <si>
    <t>cintas metricas hasta 20 m (10 puntos)</t>
  </si>
  <si>
    <t>cintas metricas hasta 20 m (1 punto adicional)</t>
  </si>
  <si>
    <t>cintas metricas hasta 3 m (10 puntos)</t>
  </si>
  <si>
    <t>cintas metricas hasta 3 m (1 punto adicional)</t>
  </si>
  <si>
    <t>escuadras</t>
  </si>
  <si>
    <t>goniometro</t>
  </si>
  <si>
    <t>medidor de espesores de pintura (elcometro) hasta 1,5 mm (sin láminas) 6 ptos.</t>
  </si>
  <si>
    <t>medidor universal de longitud hasta 1000 mm</t>
  </si>
  <si>
    <t>mesa de granito hasta 1000 mm * lado - planitud</t>
  </si>
  <si>
    <t>mesa de granito hasta 600 mm * lado - planitud</t>
  </si>
  <si>
    <t>micrometros  interiores ( 0 / 75 mm) 10 ptos</t>
  </si>
  <si>
    <t>micrometros exteriores (0 / 75 mm) 10 ptos</t>
  </si>
  <si>
    <t>nivel de precision 0,01 mm/m ; 0,02 mm/m ; 0,05 mm/m</t>
  </si>
  <si>
    <t>nivel de trabajo burbuja mayores a 0,05 mm/m</t>
  </si>
  <si>
    <t>pie de rey mayor de 300 mm hasta 1000 mm</t>
  </si>
  <si>
    <t>reglas metalicas 10 ptos.</t>
  </si>
  <si>
    <t>reloj comparador ( 0,01 mm )</t>
  </si>
  <si>
    <t>tacometros opticos o de contacto (6 ptos)</t>
  </si>
  <si>
    <t>tacometros opticos y de contacto (6 ptos)</t>
  </si>
  <si>
    <t>tacometros opticos y/o de contacto (1 punto adicional)</t>
  </si>
  <si>
    <t>medidor universal de longitud hasta 1000 mm (in situ)</t>
  </si>
  <si>
    <t>determinación de volumenes especiales</t>
  </si>
  <si>
    <t>balanza de gran capacidad en mina</t>
  </si>
  <si>
    <t>balanzas desde 0,5 t hasta   5 t   (en lima y callao)</t>
  </si>
  <si>
    <t>balanzas desde 0,5 t hasta   5 t   (provincia, hasta pisco)</t>
  </si>
  <si>
    <t>balanzas desde 0,5 t hasta   5 t   (provincia, hasta chimbote)</t>
  </si>
  <si>
    <t>balanzas desde 0,5 t hasta   5 t   (provincia, hasta chiclayo)</t>
  </si>
  <si>
    <t>balanzas desde 0,5 t hasta   5 t   (provincia, hasta piura)</t>
  </si>
  <si>
    <t>balanzas desde 0,5 t hasta   5 t   (provincia, hasta tumbes)</t>
  </si>
  <si>
    <t>balanzas mas de 5 t hasta  30 t    (en lima y callao)</t>
  </si>
  <si>
    <t>balanzas mas de 5 t hasta  30 t    (provincia, hasta pisco)</t>
  </si>
  <si>
    <t>balanzas mas de 5 t hasta  30 t    (provincia, hasta chimbote)</t>
  </si>
  <si>
    <t>balanzas mas de 5 t hasta  30 t    (provincia, hasta chiclayo)</t>
  </si>
  <si>
    <t>balanzas mas de 5 t hasta  30 t    (provincia, hasta piura)</t>
  </si>
  <si>
    <t>balanzas mas de 5 t hasta  30 t    (provincia, hasta tumbes)</t>
  </si>
  <si>
    <t>balanzas mas de 30 t  (hasta 56 t)   (provincia, hasta chiclayo)</t>
  </si>
  <si>
    <t>LINEA BASE (Servicios en buen estado)</t>
  </si>
  <si>
    <t>NOMBRE DEL SERVICIO</t>
  </si>
  <si>
    <t>CODIGO DEL SERVICIO</t>
  </si>
  <si>
    <t>UNIDADES (Servicios en mal estado)</t>
  </si>
  <si>
    <t>CONDICIONES PARA LA PRESTACIÓN DE SERVICIO</t>
  </si>
  <si>
    <t>MAGNITUDES ATENDIDAS</t>
  </si>
  <si>
    <t>Vibraciones</t>
  </si>
  <si>
    <t>Cobertura</t>
  </si>
  <si>
    <t>Inadecuadas</t>
  </si>
  <si>
    <t>No atendidas</t>
  </si>
  <si>
    <t>Sin atención</t>
  </si>
  <si>
    <t>Cantidades</t>
  </si>
  <si>
    <t>%</t>
  </si>
  <si>
    <t>DM</t>
  </si>
  <si>
    <t>Subtotales</t>
  </si>
  <si>
    <t>Totales</t>
  </si>
  <si>
    <t>Servicios</t>
  </si>
  <si>
    <t>Atendidas Parcialmente</t>
  </si>
  <si>
    <t>NOMBRE DE LA MAGNITUD / DISCIPLINA</t>
  </si>
  <si>
    <t>ENSAYOS DE APROBACIÓN DE MODELO</t>
  </si>
  <si>
    <t>Ensayos Mecánicos</t>
  </si>
  <si>
    <t>Ensayos climatológicos</t>
  </si>
  <si>
    <t>Patrones de masas</t>
  </si>
  <si>
    <t>Patrones de masas de gran capacidad  de 50 kg hasta 1000 kg</t>
  </si>
  <si>
    <t>Patrones de masas de alta exactitud</t>
  </si>
  <si>
    <t>Instrumentos de pesaje (Balanzas colgantes y/o Dinamómetros)</t>
  </si>
  <si>
    <t>Ángulo</t>
  </si>
  <si>
    <t xml:space="preserve">MAGNITUD / DISCIPLINA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</si>
</sst>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
  </numFmts>
  <fonts count="28" x14ac:knownFonts="1">
    <font>
      <sz val="10"/>
      <color rgb="FF000000"/>
      <name val="Times New Roman"/>
      <family val="1"/>
    </font>
    <font>
      <sz val="11"/>
      <color theme="1"/>
      <name val="Calibri"/>
      <family val="2"/>
      <scheme val="minor"/>
    </font>
    <font>
      <sz val="11"/>
      <color theme="1"/>
      <name val="Calibri"/>
      <family val="2"/>
      <scheme val="minor"/>
    </font>
    <font>
      <sz val="11"/>
      <color theme="1"/>
      <name val="Calibri"/>
      <family val="2"/>
      <scheme val="minor"/>
    </font>
    <font>
      <b/>
      <sz val="8"/>
      <name val="Arial Narrow"/>
      <family val="2"/>
    </font>
    <font>
      <sz val="8"/>
      <color rgb="FF000000"/>
      <name val="Arial Narrow"/>
      <family val="2"/>
    </font>
    <font>
      <sz val="8"/>
      <name val="Arial Narrow"/>
      <family val="2"/>
    </font>
    <font>
      <b/>
      <sz val="14"/>
      <color rgb="FF000000"/>
      <name val="Arial Narrow"/>
      <family val="2"/>
    </font>
    <font>
      <b/>
      <sz val="14"/>
      <color rgb="FFFF0000"/>
      <name val="Arial Narrow"/>
      <family val="2"/>
    </font>
    <font>
      <b/>
      <sz val="14"/>
      <color theme="1"/>
      <name val="Arial Narrow"/>
      <family val="2"/>
    </font>
    <font>
      <sz val="8"/>
      <color theme="1"/>
      <name val="Arial Narrow"/>
      <family val="2"/>
    </font>
    <font>
      <b/>
      <sz val="8"/>
      <color theme="1"/>
      <name val="Arial Narrow"/>
      <family val="2"/>
    </font>
    <font>
      <b/>
      <sz val="8"/>
      <color rgb="FF000000"/>
      <name val="Arial Narrow"/>
      <family val="2"/>
    </font>
    <font>
      <sz val="10"/>
      <color rgb="FF000000"/>
      <name val="Times New Roman"/>
      <family val="1"/>
    </font>
    <font>
      <sz val="10"/>
      <color rgb="FF000000"/>
      <name val="Arial Narrow"/>
      <family val="2"/>
    </font>
    <font>
      <sz val="12"/>
      <color theme="1"/>
      <name val="Arial Narrow"/>
      <family val="2"/>
    </font>
    <font>
      <b/>
      <sz val="10"/>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
      <b/>
      <sz val="10"/>
      <color rgb="FF000000"/>
      <name val="Arial Narrow"/>
      <family val="2"/>
    </font>
    <font>
      <sz val="11"/>
      <color rgb="FFFF0000"/>
      <name val="Calibri"/>
      <family val="2"/>
      <scheme val="minor"/>
    </font>
    <font>
      <sz val="12"/>
      <color rgb="FF000000"/>
      <name val="Arial Narrow"/>
      <family val="2"/>
    </font>
    <font>
      <b/>
      <sz val="12"/>
      <color rgb="FF000000"/>
      <name val="Arial Narrow"/>
      <family val="2"/>
    </font>
    <font>
      <sz val="12"/>
      <color rgb="FF00B050"/>
      <name val="Arial Narrow"/>
      <family val="2"/>
    </font>
    <font>
      <sz val="11"/>
      <color rgb="FF00B050"/>
      <name val="Calibri"/>
      <family val="2"/>
      <scheme val="minor"/>
    </font>
    <font>
      <sz val="10"/>
      <color rgb="FFFF0000"/>
      <name val="Arial Narrow"/>
      <family val="2"/>
    </font>
    <font>
      <b/>
      <sz val="11"/>
      <color theme="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rgb="FF000000"/>
      </right>
      <top/>
      <bottom style="thin">
        <color rgb="FF000000"/>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s>
  <cellStyleXfs count="4">
    <xf numFmtId="0" fontId="0" fillId="0" borderId="0"/>
    <xf numFmtId="9" fontId="13" fillId="0" borderId="0" applyFont="0" applyFill="0" applyBorder="0" applyAlignment="0" applyProtection="0"/>
    <xf numFmtId="0" fontId="3" fillId="0" borderId="0"/>
    <xf numFmtId="9" fontId="3" fillId="0" borderId="0" applyFont="0" applyFill="0" applyBorder="0" applyAlignment="0" applyProtection="0"/>
  </cellStyleXfs>
  <cellXfs count="218">
    <xf numFmtId="0" fontId="0" fillId="0" borderId="0" xfId="0"/>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5" fillId="0" borderId="0" xfId="0" applyFont="1" applyAlignment="1">
      <alignment horizontal="left" vertical="top"/>
    </xf>
    <xf numFmtId="0" fontId="5" fillId="0" borderId="0" xfId="0" applyFont="1" applyAlignment="1">
      <alignment horizontal="center" vertical="top"/>
    </xf>
    <xf numFmtId="0" fontId="4" fillId="0" borderId="3" xfId="0" applyFont="1" applyBorder="1" applyAlignment="1">
      <alignment horizontal="center" vertical="top" wrapText="1"/>
    </xf>
    <xf numFmtId="0" fontId="4" fillId="0" borderId="4" xfId="0" applyFont="1" applyBorder="1" applyAlignment="1">
      <alignment vertical="top"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left" vertical="center"/>
    </xf>
    <xf numFmtId="1" fontId="5" fillId="3" borderId="8" xfId="0" applyNumberFormat="1" applyFont="1" applyFill="1" applyBorder="1" applyAlignment="1">
      <alignment horizontal="center" vertical="center" shrinkToFit="1"/>
    </xf>
    <xf numFmtId="0" fontId="6" fillId="3" borderId="8" xfId="0" applyFont="1" applyFill="1" applyBorder="1" applyAlignment="1">
      <alignment horizontal="center" vertical="center" wrapText="1"/>
    </xf>
    <xf numFmtId="0" fontId="5" fillId="3" borderId="8" xfId="0" applyFont="1" applyFill="1" applyBorder="1" applyAlignment="1">
      <alignment horizontal="left" vertical="top" wrapText="1"/>
    </xf>
    <xf numFmtId="2" fontId="5" fillId="3" borderId="8" xfId="0" applyNumberFormat="1" applyFont="1" applyFill="1" applyBorder="1" applyAlignment="1">
      <alignment horizontal="center" vertical="center" shrinkToFit="1"/>
    </xf>
    <xf numFmtId="4" fontId="5" fillId="3" borderId="8" xfId="0" applyNumberFormat="1" applyFont="1" applyFill="1" applyBorder="1" applyAlignment="1">
      <alignment horizontal="center" vertical="center" shrinkToFit="1"/>
    </xf>
    <xf numFmtId="3" fontId="5" fillId="3" borderId="8" xfId="0" applyNumberFormat="1" applyFont="1" applyFill="1" applyBorder="1" applyAlignment="1">
      <alignment horizontal="center" vertical="center" shrinkToFit="1"/>
    </xf>
    <xf numFmtId="3" fontId="5" fillId="3" borderId="9" xfId="0" applyNumberFormat="1" applyFont="1" applyFill="1" applyBorder="1" applyAlignment="1">
      <alignment horizontal="center" vertical="center" shrinkToFit="1"/>
    </xf>
    <xf numFmtId="0" fontId="7" fillId="3" borderId="5" xfId="0" applyFont="1" applyFill="1" applyBorder="1" applyAlignment="1">
      <alignment horizontal="center" vertical="top"/>
    </xf>
    <xf numFmtId="0" fontId="5" fillId="3" borderId="5" xfId="0" applyFont="1" applyFill="1" applyBorder="1" applyAlignment="1">
      <alignment horizontal="left" vertical="top"/>
    </xf>
    <xf numFmtId="1" fontId="5" fillId="3" borderId="9" xfId="0" applyNumberFormat="1" applyFont="1" applyFill="1" applyBorder="1" applyAlignment="1">
      <alignment horizontal="center" vertical="center" shrinkToFit="1"/>
    </xf>
    <xf numFmtId="0" fontId="6" fillId="3" borderId="9" xfId="0" applyFont="1" applyFill="1" applyBorder="1" applyAlignment="1">
      <alignment horizontal="center" vertical="center" wrapText="1"/>
    </xf>
    <xf numFmtId="0" fontId="5" fillId="3" borderId="9" xfId="0" applyFont="1" applyFill="1" applyBorder="1" applyAlignment="1">
      <alignment horizontal="left" vertical="top" wrapText="1"/>
    </xf>
    <xf numFmtId="2" fontId="5" fillId="3" borderId="9" xfId="0" applyNumberFormat="1" applyFont="1" applyFill="1" applyBorder="1" applyAlignment="1">
      <alignment horizontal="center" vertical="center" shrinkToFit="1"/>
    </xf>
    <xf numFmtId="4" fontId="5" fillId="3" borderId="9" xfId="0" applyNumberFormat="1" applyFont="1" applyFill="1" applyBorder="1" applyAlignment="1">
      <alignment horizontal="center" vertical="center" shrinkToFit="1"/>
    </xf>
    <xf numFmtId="0" fontId="8" fillId="3" borderId="5" xfId="0" applyFont="1" applyFill="1" applyBorder="1" applyAlignment="1">
      <alignment horizontal="center" vertical="top"/>
    </xf>
    <xf numFmtId="0" fontId="9" fillId="3" borderId="5" xfId="0" applyFont="1" applyFill="1" applyBorder="1" applyAlignment="1">
      <alignment horizontal="center" vertical="top"/>
    </xf>
    <xf numFmtId="1" fontId="5" fillId="0" borderId="9" xfId="0" applyNumberFormat="1" applyFont="1" applyBorder="1" applyAlignment="1">
      <alignment horizontal="center" vertical="center" shrinkToFit="1"/>
    </xf>
    <xf numFmtId="0" fontId="6" fillId="0" borderId="9" xfId="0" applyFont="1" applyBorder="1" applyAlignment="1">
      <alignment horizontal="center" vertical="center" wrapText="1"/>
    </xf>
    <xf numFmtId="0" fontId="5" fillId="0" borderId="9" xfId="0" applyFont="1" applyBorder="1" applyAlignment="1">
      <alignment horizontal="left" vertical="top" wrapText="1"/>
    </xf>
    <xf numFmtId="2" fontId="5" fillId="0" borderId="9" xfId="0" applyNumberFormat="1" applyFont="1" applyBorder="1" applyAlignment="1">
      <alignment horizontal="center" vertical="center" shrinkToFit="1"/>
    </xf>
    <xf numFmtId="3" fontId="5" fillId="0" borderId="9" xfId="0" applyNumberFormat="1" applyFont="1" applyBorder="1" applyAlignment="1">
      <alignment horizontal="center" vertical="center" shrinkToFit="1"/>
    </xf>
    <xf numFmtId="4" fontId="5" fillId="0" borderId="9" xfId="0" applyNumberFormat="1" applyFont="1" applyBorder="1" applyAlignment="1">
      <alignment horizontal="center" vertical="center" shrinkToFit="1"/>
    </xf>
    <xf numFmtId="0" fontId="7" fillId="0" borderId="5" xfId="0" applyFont="1" applyBorder="1" applyAlignment="1">
      <alignment horizontal="center" vertical="top"/>
    </xf>
    <xf numFmtId="0" fontId="5" fillId="0" borderId="5" xfId="0" applyFont="1" applyBorder="1" applyAlignment="1">
      <alignment horizontal="left" vertical="top"/>
    </xf>
    <xf numFmtId="0" fontId="5" fillId="0" borderId="5" xfId="0" applyFont="1" applyBorder="1" applyAlignment="1">
      <alignment horizontal="left" vertical="top" wrapText="1"/>
    </xf>
    <xf numFmtId="0" fontId="7" fillId="3" borderId="5" xfId="0" applyFont="1" applyFill="1" applyBorder="1" applyAlignment="1">
      <alignment horizontal="center" vertical="center"/>
    </xf>
    <xf numFmtId="0" fontId="5" fillId="3" borderId="5" xfId="0" applyFont="1" applyFill="1" applyBorder="1" applyAlignment="1">
      <alignment horizontal="center" vertical="center"/>
    </xf>
    <xf numFmtId="0" fontId="7" fillId="3" borderId="5" xfId="0" quotePrefix="1" applyFont="1" applyFill="1" applyBorder="1" applyAlignment="1">
      <alignment horizontal="center" vertical="center"/>
    </xf>
    <xf numFmtId="0" fontId="5" fillId="3" borderId="5" xfId="0" applyFont="1" applyFill="1" applyBorder="1" applyAlignment="1">
      <alignment horizontal="left" vertical="center"/>
    </xf>
    <xf numFmtId="0" fontId="5" fillId="3" borderId="5" xfId="0" applyFont="1" applyFill="1" applyBorder="1" applyAlignment="1">
      <alignment horizontal="left" vertical="center" wrapText="1"/>
    </xf>
    <xf numFmtId="0" fontId="7" fillId="0" borderId="5" xfId="0" applyFont="1" applyBorder="1" applyAlignment="1">
      <alignment horizontal="left" vertical="top"/>
    </xf>
    <xf numFmtId="0" fontId="7" fillId="4" borderId="5" xfId="0" applyFont="1" applyFill="1" applyBorder="1" applyAlignment="1">
      <alignment horizontal="center" vertical="center"/>
    </xf>
    <xf numFmtId="0" fontId="10" fillId="4" borderId="5" xfId="0" applyFont="1" applyFill="1" applyBorder="1" applyAlignment="1">
      <alignment horizontal="left" vertical="top" wrapText="1"/>
    </xf>
    <xf numFmtId="0" fontId="8" fillId="4" borderId="5" xfId="0" applyFont="1" applyFill="1" applyBorder="1" applyAlignment="1">
      <alignment horizontal="center" vertical="top"/>
    </xf>
    <xf numFmtId="0" fontId="10" fillId="4" borderId="5" xfId="0" applyFont="1" applyFill="1" applyBorder="1" applyAlignment="1">
      <alignment horizontal="left" vertical="center"/>
    </xf>
    <xf numFmtId="0" fontId="6" fillId="0" borderId="9" xfId="0" applyFont="1" applyBorder="1" applyAlignment="1">
      <alignment horizontal="left" vertical="top" wrapText="1"/>
    </xf>
    <xf numFmtId="0" fontId="7" fillId="4" borderId="5" xfId="0" applyFont="1" applyFill="1" applyBorder="1" applyAlignment="1">
      <alignment horizontal="center" vertical="top"/>
    </xf>
    <xf numFmtId="0" fontId="5" fillId="4" borderId="5" xfId="0" applyFont="1" applyFill="1" applyBorder="1" applyAlignment="1">
      <alignment horizontal="left" vertical="top" wrapText="1"/>
    </xf>
    <xf numFmtId="0" fontId="10" fillId="4" borderId="5" xfId="0" applyFont="1" applyFill="1" applyBorder="1" applyAlignment="1">
      <alignment horizontal="left" vertical="top"/>
    </xf>
    <xf numFmtId="0" fontId="6" fillId="3" borderId="9" xfId="0" applyFont="1" applyFill="1" applyBorder="1" applyAlignment="1">
      <alignment horizontal="left" vertical="top" wrapText="1"/>
    </xf>
    <xf numFmtId="2" fontId="12" fillId="3" borderId="9" xfId="0" applyNumberFormat="1" applyFont="1" applyFill="1" applyBorder="1" applyAlignment="1">
      <alignment horizontal="center" vertical="center" shrinkToFit="1"/>
    </xf>
    <xf numFmtId="4" fontId="12" fillId="3" borderId="9" xfId="0" applyNumberFormat="1" applyFont="1" applyFill="1" applyBorder="1" applyAlignment="1">
      <alignment horizontal="center" vertical="center" shrinkToFit="1"/>
    </xf>
    <xf numFmtId="0" fontId="10" fillId="3" borderId="5" xfId="0" applyFont="1" applyFill="1" applyBorder="1" applyAlignment="1">
      <alignment vertical="top"/>
    </xf>
    <xf numFmtId="0" fontId="10" fillId="3" borderId="5" xfId="0" applyFont="1" applyFill="1" applyBorder="1" applyAlignment="1">
      <alignment horizontal="center" vertical="top"/>
    </xf>
    <xf numFmtId="0" fontId="5" fillId="3" borderId="5" xfId="0" applyFont="1" applyFill="1" applyBorder="1" applyAlignment="1">
      <alignment horizontal="left" vertical="top" wrapText="1"/>
    </xf>
    <xf numFmtId="164" fontId="5" fillId="3" borderId="9" xfId="0" applyNumberFormat="1" applyFont="1" applyFill="1" applyBorder="1" applyAlignment="1">
      <alignment horizontal="left" vertical="center" indent="2" shrinkToFit="1"/>
    </xf>
    <xf numFmtId="164" fontId="5" fillId="3" borderId="9" xfId="0" applyNumberFormat="1" applyFont="1" applyFill="1" applyBorder="1" applyAlignment="1">
      <alignment horizontal="left" vertical="center" indent="1" shrinkToFit="1"/>
    </xf>
    <xf numFmtId="165" fontId="12" fillId="3" borderId="9" xfId="0" applyNumberFormat="1" applyFont="1" applyFill="1" applyBorder="1" applyAlignment="1">
      <alignment horizontal="center" vertical="center" shrinkToFit="1"/>
    </xf>
    <xf numFmtId="164" fontId="5" fillId="3" borderId="9" xfId="0" applyNumberFormat="1" applyFont="1" applyFill="1" applyBorder="1" applyAlignment="1">
      <alignment horizontal="center" vertical="center" shrinkToFit="1"/>
    </xf>
    <xf numFmtId="1" fontId="5" fillId="5" borderId="9" xfId="0" applyNumberFormat="1" applyFont="1" applyFill="1" applyBorder="1" applyAlignment="1">
      <alignment horizontal="center" vertical="center" shrinkToFit="1"/>
    </xf>
    <xf numFmtId="0" fontId="6" fillId="5" borderId="9" xfId="0" applyFont="1" applyFill="1" applyBorder="1" applyAlignment="1">
      <alignment horizontal="center" vertical="center" wrapText="1"/>
    </xf>
    <xf numFmtId="0" fontId="5" fillId="5" borderId="9" xfId="0" applyFont="1" applyFill="1" applyBorder="1" applyAlignment="1">
      <alignment horizontal="left" vertical="top" wrapText="1"/>
    </xf>
    <xf numFmtId="164" fontId="5" fillId="5" borderId="9" xfId="0" applyNumberFormat="1" applyFont="1" applyFill="1" applyBorder="1" applyAlignment="1">
      <alignment horizontal="center" vertical="center" shrinkToFit="1"/>
    </xf>
    <xf numFmtId="2" fontId="12" fillId="5" borderId="9" xfId="0" applyNumberFormat="1" applyFont="1" applyFill="1" applyBorder="1" applyAlignment="1">
      <alignment horizontal="center" vertical="center" shrinkToFit="1"/>
    </xf>
    <xf numFmtId="3" fontId="5" fillId="5" borderId="9" xfId="0" applyNumberFormat="1" applyFont="1" applyFill="1" applyBorder="1" applyAlignment="1">
      <alignment horizontal="center" vertical="center" shrinkToFit="1"/>
    </xf>
    <xf numFmtId="4" fontId="5" fillId="5" borderId="9" xfId="0" applyNumberFormat="1" applyFont="1" applyFill="1" applyBorder="1" applyAlignment="1">
      <alignment horizontal="center" vertical="center" shrinkToFit="1"/>
    </xf>
    <xf numFmtId="0" fontId="7" fillId="5" borderId="5" xfId="0" applyFont="1" applyFill="1" applyBorder="1" applyAlignment="1">
      <alignment horizontal="center" vertical="center"/>
    </xf>
    <xf numFmtId="0" fontId="10" fillId="5" borderId="12" xfId="0" applyFont="1" applyFill="1" applyBorder="1" applyAlignment="1">
      <alignment horizontal="left" vertical="center" wrapText="1"/>
    </xf>
    <xf numFmtId="0" fontId="5" fillId="0" borderId="0" xfId="0" applyFont="1" applyFill="1" applyAlignment="1">
      <alignment horizontal="left" vertical="top"/>
    </xf>
    <xf numFmtId="0" fontId="14" fillId="0" borderId="0" xfId="0" applyFont="1"/>
    <xf numFmtId="0" fontId="3" fillId="0" borderId="0" xfId="2"/>
    <xf numFmtId="0" fontId="3" fillId="7" borderId="5" xfId="2" applyFill="1" applyBorder="1" applyAlignment="1">
      <alignment horizontal="center"/>
    </xf>
    <xf numFmtId="0" fontId="3" fillId="0" borderId="5" xfId="2" applyBorder="1"/>
    <xf numFmtId="0" fontId="3" fillId="0" borderId="5" xfId="2" applyBorder="1" applyAlignment="1">
      <alignment horizontal="center"/>
    </xf>
    <xf numFmtId="0" fontId="15" fillId="6" borderId="5" xfId="2" applyFont="1" applyFill="1" applyBorder="1" applyAlignment="1">
      <alignment horizontal="center"/>
    </xf>
    <xf numFmtId="0" fontId="15" fillId="0" borderId="5" xfId="2" applyFont="1" applyBorder="1" applyAlignment="1">
      <alignment horizontal="center"/>
    </xf>
    <xf numFmtId="0" fontId="17" fillId="0" borderId="0" xfId="2" applyFont="1"/>
    <xf numFmtId="0" fontId="17" fillId="0" borderId="0" xfId="2" applyFont="1" applyAlignment="1">
      <alignment wrapText="1"/>
    </xf>
    <xf numFmtId="0" fontId="17" fillId="0" borderId="0" xfId="2" applyFont="1" applyAlignment="1">
      <alignment horizontal="center" vertical="center"/>
    </xf>
    <xf numFmtId="0" fontId="17" fillId="0" borderId="0" xfId="2" applyFont="1" applyAlignment="1">
      <alignment horizontal="center" vertical="center" wrapText="1"/>
    </xf>
    <xf numFmtId="0" fontId="18" fillId="9" borderId="5" xfId="2" applyFont="1" applyFill="1" applyBorder="1" applyAlignment="1">
      <alignment horizontal="center" vertical="center" wrapText="1"/>
    </xf>
    <xf numFmtId="0" fontId="17" fillId="0" borderId="15" xfId="2" applyFont="1" applyBorder="1" applyAlignment="1">
      <alignment horizontal="center" vertical="center"/>
    </xf>
    <xf numFmtId="0" fontId="17" fillId="0" borderId="5" xfId="2" applyFont="1" applyBorder="1" applyAlignment="1">
      <alignment horizontal="center" vertical="center"/>
    </xf>
    <xf numFmtId="0" fontId="17" fillId="0" borderId="7" xfId="2" applyFont="1" applyBorder="1" applyAlignment="1">
      <alignment horizontal="center" vertical="center"/>
    </xf>
    <xf numFmtId="9" fontId="17" fillId="0" borderId="5" xfId="3" applyFont="1" applyBorder="1" applyAlignment="1">
      <alignment horizontal="center" vertical="center"/>
    </xf>
    <xf numFmtId="9" fontId="17" fillId="0" borderId="5" xfId="2" applyNumberFormat="1" applyFont="1" applyBorder="1" applyAlignment="1">
      <alignment horizontal="center" vertical="center"/>
    </xf>
    <xf numFmtId="9" fontId="17" fillId="0" borderId="19" xfId="2" applyNumberFormat="1" applyFont="1" applyBorder="1" applyAlignment="1">
      <alignment horizontal="center" vertical="center"/>
    </xf>
    <xf numFmtId="0" fontId="17" fillId="0" borderId="12" xfId="2" applyFont="1" applyBorder="1" applyAlignment="1">
      <alignment horizontal="center" vertical="center"/>
    </xf>
    <xf numFmtId="0" fontId="17" fillId="0" borderId="0" xfId="2" applyFont="1" applyAlignment="1">
      <alignment horizontal="left" vertical="center" wrapText="1"/>
    </xf>
    <xf numFmtId="0" fontId="20" fillId="4" borderId="5" xfId="0" applyFont="1" applyFill="1" applyBorder="1" applyAlignment="1">
      <alignment horizontal="center" vertical="top"/>
    </xf>
    <xf numFmtId="3" fontId="5" fillId="4" borderId="8" xfId="0" applyNumberFormat="1" applyFont="1" applyFill="1" applyBorder="1" applyAlignment="1">
      <alignment horizontal="center" vertical="center" shrinkToFit="1"/>
    </xf>
    <xf numFmtId="3" fontId="5" fillId="4" borderId="9" xfId="0" applyNumberFormat="1" applyFont="1" applyFill="1" applyBorder="1" applyAlignment="1">
      <alignment horizontal="center" vertical="center" shrinkToFit="1"/>
    </xf>
    <xf numFmtId="0" fontId="20" fillId="4" borderId="5" xfId="0" applyFont="1" applyFill="1" applyBorder="1" applyAlignment="1">
      <alignment horizontal="center" vertical="center"/>
    </xf>
    <xf numFmtId="0" fontId="20" fillId="4" borderId="5" xfId="0" applyFont="1" applyFill="1" applyBorder="1" applyAlignment="1">
      <alignment horizontal="left" vertical="top"/>
    </xf>
    <xf numFmtId="0" fontId="14" fillId="4" borderId="5" xfId="0" applyFont="1" applyFill="1" applyBorder="1" applyAlignment="1">
      <alignment horizontal="left" vertical="top"/>
    </xf>
    <xf numFmtId="0" fontId="5" fillId="4" borderId="5" xfId="0" applyFont="1" applyFill="1" applyBorder="1" applyAlignment="1">
      <alignment horizontal="left" vertical="top"/>
    </xf>
    <xf numFmtId="0" fontId="9" fillId="4" borderId="5" xfId="0" applyFont="1" applyFill="1" applyBorder="1" applyAlignment="1">
      <alignment horizontal="center" vertical="top"/>
    </xf>
    <xf numFmtId="0" fontId="5" fillId="4" borderId="5" xfId="0" applyFont="1" applyFill="1" applyBorder="1" applyAlignment="1">
      <alignment horizontal="center" vertical="center"/>
    </xf>
    <xf numFmtId="0" fontId="7" fillId="4" borderId="5" xfId="0" quotePrefix="1" applyFont="1" applyFill="1" applyBorder="1" applyAlignment="1">
      <alignment horizontal="center" vertical="center"/>
    </xf>
    <xf numFmtId="0" fontId="5" fillId="4" borderId="5" xfId="0" applyFont="1" applyFill="1" applyBorder="1" applyAlignment="1">
      <alignment horizontal="left" vertical="center"/>
    </xf>
    <xf numFmtId="0" fontId="5" fillId="4" borderId="5" xfId="0" applyFont="1" applyFill="1" applyBorder="1" applyAlignment="1">
      <alignment horizontal="left" vertical="center" wrapText="1"/>
    </xf>
    <xf numFmtId="0" fontId="7" fillId="4" borderId="5" xfId="0" applyFont="1" applyFill="1" applyBorder="1" applyAlignment="1">
      <alignment horizontal="left" vertical="top"/>
    </xf>
    <xf numFmtId="0" fontId="10" fillId="4" borderId="5" xfId="0" applyFont="1" applyFill="1" applyBorder="1" applyAlignment="1">
      <alignment vertical="top"/>
    </xf>
    <xf numFmtId="0" fontId="10" fillId="4" borderId="5" xfId="0" applyFont="1" applyFill="1" applyBorder="1" applyAlignment="1">
      <alignment horizontal="center" vertical="top"/>
    </xf>
    <xf numFmtId="0" fontId="10" fillId="4" borderId="5" xfId="0" applyFont="1" applyFill="1" applyBorder="1" applyAlignment="1">
      <alignment horizontal="left" vertical="center" wrapText="1"/>
    </xf>
    <xf numFmtId="0" fontId="5" fillId="4" borderId="5" xfId="0" applyFont="1" applyFill="1" applyBorder="1" applyAlignment="1">
      <alignment vertical="center" wrapText="1"/>
    </xf>
    <xf numFmtId="0" fontId="10" fillId="4" borderId="5" xfId="0" applyFont="1" applyFill="1" applyBorder="1" applyAlignment="1">
      <alignment vertical="center"/>
    </xf>
    <xf numFmtId="0" fontId="11" fillId="4" borderId="5" xfId="0" applyFont="1" applyFill="1" applyBorder="1" applyAlignment="1">
      <alignment vertical="center"/>
    </xf>
    <xf numFmtId="0" fontId="5" fillId="4" borderId="5" xfId="0" applyFont="1" applyFill="1" applyBorder="1" applyAlignment="1">
      <alignment vertical="center"/>
    </xf>
    <xf numFmtId="0" fontId="10" fillId="4" borderId="5" xfId="0" applyFont="1" applyFill="1" applyBorder="1" applyAlignment="1">
      <alignment vertical="center" wrapText="1"/>
    </xf>
    <xf numFmtId="0" fontId="18" fillId="6" borderId="12" xfId="2" applyFont="1" applyFill="1" applyBorder="1" applyAlignment="1">
      <alignment horizontal="center" vertical="center" wrapText="1"/>
    </xf>
    <xf numFmtId="0" fontId="18" fillId="6" borderId="5" xfId="2" applyFont="1" applyFill="1" applyBorder="1" applyAlignment="1">
      <alignment horizontal="center" vertical="center" wrapText="1"/>
    </xf>
    <xf numFmtId="0" fontId="18" fillId="6" borderId="5" xfId="2" applyFont="1" applyFill="1" applyBorder="1" applyAlignment="1">
      <alignment horizontal="center" vertical="center"/>
    </xf>
    <xf numFmtId="10" fontId="18" fillId="6" borderId="5" xfId="3" applyNumberFormat="1" applyFont="1" applyFill="1" applyBorder="1" applyAlignment="1">
      <alignment horizontal="center" vertical="center"/>
    </xf>
    <xf numFmtId="9" fontId="18" fillId="6" borderId="5" xfId="3" applyFont="1" applyFill="1" applyBorder="1" applyAlignment="1">
      <alignment horizontal="center" vertical="center"/>
    </xf>
    <xf numFmtId="0" fontId="7" fillId="3" borderId="12" xfId="0" applyFont="1" applyFill="1" applyBorder="1" applyAlignment="1">
      <alignment horizontal="center" vertical="top"/>
    </xf>
    <xf numFmtId="0" fontId="7" fillId="4" borderId="12" xfId="0" applyFont="1" applyFill="1" applyBorder="1" applyAlignment="1">
      <alignment horizontal="center" vertical="top"/>
    </xf>
    <xf numFmtId="0" fontId="5" fillId="4" borderId="12" xfId="0" applyFont="1" applyFill="1" applyBorder="1" applyAlignment="1">
      <alignment horizontal="left" vertical="top"/>
    </xf>
    <xf numFmtId="0" fontId="18" fillId="6" borderId="5" xfId="2" applyFont="1" applyFill="1" applyBorder="1" applyAlignment="1">
      <alignment horizontal="left" vertical="center" wrapText="1"/>
    </xf>
    <xf numFmtId="0" fontId="18" fillId="6" borderId="15" xfId="2" applyFont="1" applyFill="1" applyBorder="1" applyAlignment="1">
      <alignment horizontal="center" vertical="center" wrapText="1"/>
    </xf>
    <xf numFmtId="166" fontId="18" fillId="6" borderId="5" xfId="3" applyNumberFormat="1" applyFont="1" applyFill="1" applyBorder="1" applyAlignment="1">
      <alignment horizontal="center" vertical="center"/>
    </xf>
    <xf numFmtId="0" fontId="10" fillId="0" borderId="5" xfId="2" applyFont="1" applyBorder="1" applyAlignment="1">
      <alignment horizontal="center" vertical="center"/>
    </xf>
    <xf numFmtId="0" fontId="18" fillId="6" borderId="7" xfId="2" applyFont="1" applyFill="1" applyBorder="1" applyAlignment="1">
      <alignment horizontal="left" vertical="center" wrapText="1"/>
    </xf>
    <xf numFmtId="3" fontId="5" fillId="4" borderId="20" xfId="0" applyNumberFormat="1" applyFont="1" applyFill="1" applyBorder="1" applyAlignment="1">
      <alignment horizontal="left" vertical="center" wrapText="1" shrinkToFit="1"/>
    </xf>
    <xf numFmtId="0" fontId="18" fillId="6" borderId="14" xfId="2" applyFont="1" applyFill="1" applyBorder="1" applyAlignment="1">
      <alignment horizontal="left" vertical="center" wrapText="1"/>
    </xf>
    <xf numFmtId="0" fontId="10" fillId="0" borderId="7" xfId="2" applyFont="1" applyBorder="1" applyAlignment="1">
      <alignment horizontal="left" vertical="center" wrapText="1"/>
    </xf>
    <xf numFmtId="1" fontId="5" fillId="3" borderId="5" xfId="0" applyNumberFormat="1" applyFont="1" applyFill="1" applyBorder="1" applyAlignment="1">
      <alignment horizontal="center" vertical="center" shrinkToFit="1"/>
    </xf>
    <xf numFmtId="0" fontId="6" fillId="4" borderId="5" xfId="0" applyFont="1" applyFill="1" applyBorder="1" applyAlignment="1">
      <alignment horizontal="center" vertical="center" wrapText="1"/>
    </xf>
    <xf numFmtId="1" fontId="5" fillId="0" borderId="5" xfId="0" applyNumberFormat="1" applyFont="1" applyBorder="1" applyAlignment="1">
      <alignment horizontal="center" vertical="center" shrinkToFit="1"/>
    </xf>
    <xf numFmtId="0" fontId="10" fillId="0" borderId="5" xfId="2" applyFont="1" applyBorder="1" applyAlignment="1">
      <alignment vertical="center"/>
    </xf>
    <xf numFmtId="1" fontId="5" fillId="5" borderId="22" xfId="0" applyNumberFormat="1" applyFont="1" applyFill="1" applyBorder="1" applyAlignment="1">
      <alignment horizontal="center" vertical="center" shrinkToFit="1"/>
    </xf>
    <xf numFmtId="0" fontId="6" fillId="5" borderId="22" xfId="0" applyFont="1" applyFill="1" applyBorder="1" applyAlignment="1">
      <alignment horizontal="center" vertical="center" wrapText="1"/>
    </xf>
    <xf numFmtId="0" fontId="5" fillId="5" borderId="22" xfId="0" applyFont="1" applyFill="1" applyBorder="1" applyAlignment="1">
      <alignment horizontal="left" vertical="top" wrapText="1"/>
    </xf>
    <xf numFmtId="164" fontId="5" fillId="5" borderId="22" xfId="0" applyNumberFormat="1" applyFont="1" applyFill="1" applyBorder="1" applyAlignment="1">
      <alignment horizontal="center" vertical="center" shrinkToFit="1"/>
    </xf>
    <xf numFmtId="2" fontId="12" fillId="5" borderId="22" xfId="0" applyNumberFormat="1" applyFont="1" applyFill="1" applyBorder="1" applyAlignment="1">
      <alignment horizontal="center" vertical="center" shrinkToFit="1"/>
    </xf>
    <xf numFmtId="3" fontId="5" fillId="5" borderId="22" xfId="0" applyNumberFormat="1" applyFont="1" applyFill="1" applyBorder="1" applyAlignment="1">
      <alignment horizontal="center" vertical="center" shrinkToFit="1"/>
    </xf>
    <xf numFmtId="4" fontId="5" fillId="5" borderId="22" xfId="0" applyNumberFormat="1" applyFont="1" applyFill="1" applyBorder="1" applyAlignment="1">
      <alignment horizontal="center" vertical="center" shrinkToFit="1"/>
    </xf>
    <xf numFmtId="0" fontId="22" fillId="0" borderId="5" xfId="0" applyFont="1" applyBorder="1" applyAlignment="1">
      <alignment horizontal="center" vertical="top"/>
    </xf>
    <xf numFmtId="0" fontId="22" fillId="0" borderId="5" xfId="0" applyFont="1" applyBorder="1" applyAlignment="1">
      <alignment horizontal="left" vertical="top"/>
    </xf>
    <xf numFmtId="0" fontId="22" fillId="0" borderId="0" xfId="0" applyFont="1" applyAlignment="1">
      <alignment horizontal="left" vertical="top"/>
    </xf>
    <xf numFmtId="0" fontId="22" fillId="0" borderId="0" xfId="0" applyFont="1" applyFill="1" applyAlignment="1">
      <alignment horizontal="left" vertical="top"/>
    </xf>
    <xf numFmtId="0" fontId="23" fillId="0" borderId="5" xfId="0" applyFont="1" applyBorder="1" applyAlignment="1">
      <alignment horizontal="center" vertical="top"/>
    </xf>
    <xf numFmtId="0" fontId="22" fillId="0" borderId="5" xfId="0" applyFont="1" applyBorder="1" applyAlignment="1">
      <alignment horizontal="left" vertical="top" wrapText="1"/>
    </xf>
    <xf numFmtId="0" fontId="14" fillId="6" borderId="5" xfId="0" applyFont="1" applyFill="1" applyBorder="1" applyAlignment="1"/>
    <xf numFmtId="0" fontId="14" fillId="6" borderId="6" xfId="0" applyFont="1" applyFill="1" applyBorder="1" applyAlignment="1"/>
    <xf numFmtId="0" fontId="18" fillId="3" borderId="5" xfId="2" applyFont="1" applyFill="1" applyBorder="1" applyAlignment="1">
      <alignment vertical="center" wrapText="1"/>
    </xf>
    <xf numFmtId="0" fontId="18" fillId="8" borderId="7" xfId="2" applyFont="1" applyFill="1" applyBorder="1" applyAlignment="1">
      <alignment vertical="center" wrapText="1"/>
    </xf>
    <xf numFmtId="0" fontId="18" fillId="8" borderId="5" xfId="2" applyFont="1" applyFill="1" applyBorder="1" applyAlignment="1">
      <alignment vertical="center" wrapText="1"/>
    </xf>
    <xf numFmtId="0" fontId="14" fillId="0" borderId="5" xfId="0" applyFont="1" applyBorder="1" applyAlignment="1">
      <alignment vertical="center" wrapText="1"/>
    </xf>
    <xf numFmtId="0" fontId="14" fillId="0" borderId="5" xfId="0" applyFont="1" applyBorder="1" applyAlignment="1"/>
    <xf numFmtId="0" fontId="21" fillId="0" borderId="5" xfId="2" applyFont="1" applyBorder="1"/>
    <xf numFmtId="0" fontId="24" fillId="0" borderId="5" xfId="2" applyFont="1" applyBorder="1" applyAlignment="1">
      <alignment horizontal="center"/>
    </xf>
    <xf numFmtId="0" fontId="25" fillId="0" borderId="5" xfId="2" applyFont="1" applyBorder="1"/>
    <xf numFmtId="0" fontId="26" fillId="0" borderId="5" xfId="0" applyFont="1" applyBorder="1" applyAlignment="1"/>
    <xf numFmtId="0" fontId="26" fillId="0" borderId="5" xfId="0" applyFont="1" applyBorder="1"/>
    <xf numFmtId="0" fontId="2" fillId="0" borderId="5" xfId="2" applyFont="1" applyBorder="1"/>
    <xf numFmtId="0" fontId="15" fillId="0" borderId="21" xfId="2" applyFont="1" applyBorder="1" applyAlignment="1">
      <alignment horizontal="center"/>
    </xf>
    <xf numFmtId="0" fontId="3" fillId="0" borderId="21" xfId="2" applyBorder="1"/>
    <xf numFmtId="0" fontId="15" fillId="0" borderId="7" xfId="2" applyFont="1" applyBorder="1" applyAlignment="1">
      <alignment horizontal="center"/>
    </xf>
    <xf numFmtId="0" fontId="27" fillId="0" borderId="6" xfId="2" applyFont="1" applyBorder="1"/>
    <xf numFmtId="0" fontId="3" fillId="0" borderId="12" xfId="2" applyBorder="1" applyAlignment="1">
      <alignment horizontal="center"/>
    </xf>
    <xf numFmtId="0" fontId="1" fillId="0" borderId="5" xfId="2" applyFont="1" applyBorder="1"/>
    <xf numFmtId="0" fontId="14" fillId="6" borderId="6" xfId="0" applyFont="1" applyFill="1" applyBorder="1" applyAlignment="1"/>
    <xf numFmtId="0" fontId="14" fillId="6" borderId="7" xfId="0" applyFont="1" applyFill="1" applyBorder="1" applyAlignment="1"/>
    <xf numFmtId="0" fontId="14" fillId="0" borderId="5" xfId="0" applyFont="1" applyBorder="1" applyAlignment="1">
      <alignment horizontal="center"/>
    </xf>
    <xf numFmtId="0" fontId="14" fillId="0" borderId="5" xfId="0" applyFont="1" applyBorder="1" applyAlignment="1">
      <alignment vertical="center" wrapText="1"/>
    </xf>
    <xf numFmtId="0" fontId="14" fillId="0" borderId="5" xfId="0" applyFont="1" applyBorder="1" applyAlignment="1">
      <alignment vertical="center"/>
    </xf>
    <xf numFmtId="10" fontId="14" fillId="0" borderId="5" xfId="1" applyNumberFormat="1" applyFont="1" applyBorder="1" applyAlignment="1">
      <alignment vertical="center"/>
    </xf>
    <xf numFmtId="0" fontId="14" fillId="6" borderId="5" xfId="0" applyFont="1" applyFill="1" applyBorder="1" applyAlignment="1"/>
    <xf numFmtId="0" fontId="26" fillId="0" borderId="5" xfId="0" applyFont="1" applyBorder="1" applyAlignment="1">
      <alignment horizontal="left" vertical="center"/>
    </xf>
    <xf numFmtId="0" fontId="26" fillId="0" borderId="10" xfId="0" applyFont="1" applyBorder="1" applyAlignment="1">
      <alignment horizontal="right" vertical="center"/>
    </xf>
    <xf numFmtId="0" fontId="26" fillId="0" borderId="12" xfId="0" applyFont="1" applyBorder="1" applyAlignment="1">
      <alignment horizontal="right" vertical="center"/>
    </xf>
    <xf numFmtId="10" fontId="26" fillId="0" borderId="10" xfId="1" applyNumberFormat="1" applyFont="1" applyBorder="1" applyAlignment="1">
      <alignment horizontal="right" vertical="center"/>
    </xf>
    <xf numFmtId="10" fontId="26" fillId="0" borderId="12" xfId="1" applyNumberFormat="1" applyFont="1" applyBorder="1" applyAlignment="1">
      <alignment horizontal="right" vertical="center"/>
    </xf>
    <xf numFmtId="0" fontId="5" fillId="3" borderId="10"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23" fillId="0" borderId="6" xfId="0" applyFont="1" applyBorder="1" applyAlignment="1">
      <alignment horizontal="center" vertical="top"/>
    </xf>
    <xf numFmtId="0" fontId="23" fillId="0" borderId="21" xfId="0" applyFont="1" applyBorder="1" applyAlignment="1">
      <alignment horizontal="center" vertical="top"/>
    </xf>
    <xf numFmtId="0" fontId="23" fillId="0" borderId="7" xfId="0" applyFont="1" applyBorder="1" applyAlignment="1">
      <alignment horizontal="center" vertical="top"/>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0" fontId="11" fillId="3" borderId="12" xfId="0" applyFont="1" applyFill="1" applyBorder="1" applyAlignment="1">
      <alignment horizontal="left" vertical="center"/>
    </xf>
    <xf numFmtId="0" fontId="3" fillId="7" borderId="5" xfId="2" applyFill="1" applyBorder="1" applyAlignment="1">
      <alignment horizontal="center" vertical="center" wrapText="1"/>
    </xf>
    <xf numFmtId="0" fontId="3" fillId="0" borderId="16" xfId="2" applyBorder="1" applyAlignment="1">
      <alignment horizontal="center"/>
    </xf>
    <xf numFmtId="0" fontId="3" fillId="7" borderId="5" xfId="2" applyFill="1" applyBorder="1" applyAlignment="1">
      <alignment horizontal="center" vertical="center"/>
    </xf>
    <xf numFmtId="0" fontId="1" fillId="7" borderId="5" xfId="2" applyFont="1" applyFill="1" applyBorder="1" applyAlignment="1">
      <alignment horizontal="center" vertical="center"/>
    </xf>
    <xf numFmtId="0" fontId="16" fillId="0" borderId="0" xfId="2" applyFont="1" applyAlignment="1"/>
    <xf numFmtId="0" fontId="18" fillId="3" borderId="5" xfId="2" applyFont="1" applyFill="1" applyBorder="1" applyAlignment="1">
      <alignment horizontal="center" vertical="center" wrapText="1"/>
    </xf>
    <xf numFmtId="0" fontId="18" fillId="8" borderId="5" xfId="2" applyFont="1" applyFill="1" applyBorder="1" applyAlignment="1">
      <alignment horizontal="center" vertical="center" wrapText="1"/>
    </xf>
    <xf numFmtId="0" fontId="17" fillId="0" borderId="5" xfId="2" applyFont="1" applyBorder="1" applyAlignment="1">
      <alignment horizontal="center" vertical="center" wrapText="1"/>
    </xf>
    <xf numFmtId="0" fontId="18" fillId="9" borderId="5" xfId="2" applyFont="1" applyFill="1" applyBorder="1" applyAlignment="1">
      <alignment horizontal="center" vertical="center" wrapText="1"/>
    </xf>
    <xf numFmtId="0" fontId="5" fillId="4" borderId="5" xfId="0" applyFont="1" applyFill="1" applyBorder="1" applyAlignment="1">
      <alignment horizontal="left" vertical="center"/>
    </xf>
    <xf numFmtId="0" fontId="18" fillId="9" borderId="17" xfId="2" applyFont="1" applyFill="1" applyBorder="1" applyAlignment="1">
      <alignment horizontal="center" vertical="center" wrapText="1"/>
    </xf>
    <xf numFmtId="0" fontId="18" fillId="9" borderId="15" xfId="2" applyFont="1" applyFill="1" applyBorder="1" applyAlignment="1">
      <alignment horizontal="center" vertical="center" wrapText="1"/>
    </xf>
    <xf numFmtId="0" fontId="18" fillId="9" borderId="6" xfId="2" applyFont="1" applyFill="1" applyBorder="1" applyAlignment="1">
      <alignment horizontal="center" vertical="center" wrapText="1"/>
    </xf>
    <xf numFmtId="0" fontId="19" fillId="0" borderId="5" xfId="2" applyFont="1" applyBorder="1" applyAlignment="1">
      <alignment horizontal="center" vertical="center" wrapText="1"/>
    </xf>
    <xf numFmtId="0" fontId="18" fillId="9" borderId="16" xfId="2" applyFont="1" applyFill="1" applyBorder="1" applyAlignment="1">
      <alignment horizontal="left" vertical="center" wrapText="1"/>
    </xf>
    <xf numFmtId="0" fontId="18" fillId="9" borderId="13" xfId="2" applyFont="1" applyFill="1" applyBorder="1" applyAlignment="1">
      <alignment horizontal="left" vertical="center" wrapText="1"/>
    </xf>
    <xf numFmtId="0" fontId="18" fillId="9" borderId="18" xfId="2" applyFont="1" applyFill="1" applyBorder="1" applyAlignment="1">
      <alignment horizontal="left" vertical="center" wrapText="1"/>
    </xf>
    <xf numFmtId="0" fontId="18" fillId="9" borderId="14" xfId="2" applyFont="1" applyFill="1" applyBorder="1" applyAlignment="1">
      <alignment horizontal="left" vertical="center" wrapText="1"/>
    </xf>
    <xf numFmtId="0" fontId="18" fillId="9" borderId="10" xfId="2" applyFont="1" applyFill="1" applyBorder="1" applyAlignment="1">
      <alignment horizontal="center" vertical="center" wrapText="1"/>
    </xf>
    <xf numFmtId="0" fontId="18" fillId="9" borderId="12" xfId="2" applyFont="1" applyFill="1" applyBorder="1" applyAlignment="1">
      <alignment horizontal="center" vertical="center" wrapText="1"/>
    </xf>
    <xf numFmtId="0" fontId="3" fillId="9" borderId="5" xfId="2" applyFill="1" applyBorder="1" applyAlignment="1">
      <alignment horizontal="center"/>
    </xf>
    <xf numFmtId="0" fontId="17" fillId="0" borderId="5" xfId="2" applyFont="1" applyBorder="1" applyAlignment="1">
      <alignment horizontal="center" vertical="center"/>
    </xf>
    <xf numFmtId="0" fontId="26" fillId="0" borderId="5" xfId="0" applyFont="1" applyBorder="1" applyAlignment="1">
      <alignment horizontal="left" vertical="center" wrapText="1"/>
    </xf>
  </cellXfs>
  <cellStyles count="4">
    <cellStyle name="Normal" xfId="0" builtinId="0"/>
    <cellStyle name="Normal 2" xfId="2" xr:uid="{0377CE31-DD2B-4233-9FDE-B26A8B3BA8BB}"/>
    <cellStyle name="Porcentaje" xfId="1" builtinId="5"/>
    <cellStyle name="Porcentaje 2" xfId="3" xr:uid="{261FE25B-B1B0-4E40-BDCB-28F20A556A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PE" b="1"/>
              <a:t>Indicador</a:t>
            </a:r>
            <a:r>
              <a:rPr lang="es-PE" b="1" baseline="0"/>
              <a:t> de Brecha de Servicios - Calidad</a:t>
            </a:r>
            <a:endParaRPr lang="es-PE" b="1"/>
          </a:p>
        </c:rich>
      </c:tx>
      <c:layout>
        <c:manualLayout>
          <c:xMode val="edge"/>
          <c:yMode val="edge"/>
          <c:x val="8.938702190222525E-3"/>
          <c:y val="1.55068764449936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manualLayout>
          <c:layoutTarget val="inner"/>
          <c:xMode val="edge"/>
          <c:yMode val="edge"/>
          <c:x val="0.23236864987712422"/>
          <c:y val="0.25722285681027623"/>
          <c:w val="0.55922275637162022"/>
          <c:h val="0.7080523220733467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27B-4236-B2C9-8F05CD6390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27B-4236-B2C9-8F05CD63906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27B-4236-B2C9-8F05CD639066}"/>
              </c:ext>
            </c:extLst>
          </c:dPt>
          <c:dLbls>
            <c:dLbl>
              <c:idx val="0"/>
              <c:layout>
                <c:manualLayout>
                  <c:x val="-0.20115237793332294"/>
                  <c:y val="-0.16313803826616841"/>
                </c:manualLayout>
              </c:layout>
              <c:tx>
                <c:rich>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fld id="{3A6425FA-8718-4B6F-ADCA-26396611C12C}" type="CATEGORYNAME">
                      <a:rPr lang="en-US" sz="1000" b="0">
                        <a:solidFill>
                          <a:schemeClr val="bg1"/>
                        </a:solidFill>
                        <a:latin typeface="Arial Narrow" panose="020B0606020202030204" pitchFamily="34" charset="0"/>
                      </a:rPr>
                      <a:pPr>
                        <a:defRPr sz="1400" b="1">
                          <a:solidFill>
                            <a:schemeClr val="bg1"/>
                          </a:solidFill>
                        </a:defRPr>
                      </a:pPr>
                      <a:t>[NOMBRE DE CATEGORÍA]</a:t>
                    </a:fld>
                    <a:r>
                      <a:rPr lang="en-US" baseline="0">
                        <a:solidFill>
                          <a:schemeClr val="bg1"/>
                        </a:solidFill>
                        <a:latin typeface="Arial Narrow" panose="020B0606020202030204" pitchFamily="34" charset="0"/>
                      </a:rPr>
                      <a:t>
</a:t>
                    </a:r>
                    <a:fld id="{47F2F6C7-DBF5-4674-B372-78F7EBEA9B9F}" type="PERCENTAGE">
                      <a:rPr lang="en-US" baseline="0">
                        <a:solidFill>
                          <a:schemeClr val="bg1"/>
                        </a:solidFill>
                        <a:latin typeface="Arial Narrow" panose="020B0606020202030204" pitchFamily="34" charset="0"/>
                      </a:rPr>
                      <a:pPr>
                        <a:defRPr sz="1400" b="1">
                          <a:solidFill>
                            <a:schemeClr val="bg1"/>
                          </a:solidFill>
                        </a:defRPr>
                      </a:pPr>
                      <a:t>[PORCENTAJE]</a:t>
                    </a:fld>
                    <a:endParaRPr lang="en-US" baseline="0">
                      <a:solidFill>
                        <a:schemeClr val="bg1"/>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s-PE"/>
                </a:p>
              </c:txP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827B-4236-B2C9-8F05CD639066}"/>
                </c:ext>
              </c:extLst>
            </c:dLbl>
            <c:dLbl>
              <c:idx val="1"/>
              <c:layout>
                <c:manualLayout>
                  <c:x val="0.20014975569053406"/>
                  <c:y val="0.12942319914187139"/>
                </c:manualLayout>
              </c:layout>
              <c:tx>
                <c:rich>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fld id="{E3C9A778-64C1-4781-9A80-4D63D6A3C398}" type="CATEGORYNAME">
                      <a:rPr lang="en-US" sz="1000" b="0">
                        <a:solidFill>
                          <a:schemeClr val="bg1"/>
                        </a:solidFill>
                        <a:latin typeface="Arial Narrow" panose="020B0606020202030204" pitchFamily="34" charset="0"/>
                      </a:rPr>
                      <a:pPr>
                        <a:defRPr sz="1400" b="1">
                          <a:solidFill>
                            <a:schemeClr val="bg1"/>
                          </a:solidFill>
                        </a:defRPr>
                      </a:pPr>
                      <a:t>[NOMBRE DE CATEGORÍA]</a:t>
                    </a:fld>
                    <a:r>
                      <a:rPr lang="en-US" baseline="0">
                        <a:solidFill>
                          <a:schemeClr val="bg1"/>
                        </a:solidFill>
                        <a:latin typeface="Arial Narrow" panose="020B0606020202030204" pitchFamily="34" charset="0"/>
                      </a:rPr>
                      <a:t>
</a:t>
                    </a:r>
                    <a:fld id="{B5A39854-BE37-4EC6-9EC7-334BD881D7D4}" type="PERCENTAGE">
                      <a:rPr lang="en-US" baseline="0">
                        <a:solidFill>
                          <a:schemeClr val="bg1"/>
                        </a:solidFill>
                        <a:latin typeface="Arial Narrow" panose="020B0606020202030204" pitchFamily="34" charset="0"/>
                      </a:rPr>
                      <a:pPr>
                        <a:defRPr sz="1400" b="1">
                          <a:solidFill>
                            <a:schemeClr val="bg1"/>
                          </a:solidFill>
                        </a:defRPr>
                      </a:pPr>
                      <a:t>[PORCENTAJE]</a:t>
                    </a:fld>
                    <a:endParaRPr lang="en-US" baseline="0">
                      <a:solidFill>
                        <a:schemeClr val="bg1"/>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s-PE"/>
                </a:p>
              </c:txP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27B-4236-B2C9-8F05CD639066}"/>
                </c:ext>
              </c:extLst>
            </c:dLbl>
            <c:dLbl>
              <c:idx val="2"/>
              <c:layout>
                <c:manualLayout>
                  <c:x val="0.18787744081735261"/>
                  <c:y val="1.0022285538576E-2"/>
                </c:manualLayout>
              </c:layout>
              <c:tx>
                <c:rich>
                  <a:bodyPr/>
                  <a:lstStyle/>
                  <a:p>
                    <a:fld id="{BBE341E2-F4C2-4D0E-9017-A32AE6A274DF}" type="CATEGORYNAME">
                      <a:rPr lang="en-US" sz="1000" b="0">
                        <a:latin typeface="Arial Narrow" panose="020B0606020202030204" pitchFamily="34" charset="0"/>
                      </a:rPr>
                      <a:pPr/>
                      <a:t>[NOMBRE DE CATEGORÍA]</a:t>
                    </a:fld>
                    <a:r>
                      <a:rPr lang="en-US" baseline="0">
                        <a:latin typeface="Arial Narrow" panose="020B0606020202030204" pitchFamily="34" charset="0"/>
                      </a:rPr>
                      <a:t>
</a:t>
                    </a:r>
                    <a:fld id="{435516F7-20AF-4E6D-9FD6-63F3BF4CA9AA}" type="PERCENTAGE">
                      <a:rPr lang="en-US" baseline="0">
                        <a:latin typeface="Arial Narrow" panose="020B0606020202030204" pitchFamily="34" charset="0"/>
                      </a:rPr>
                      <a:pPr/>
                      <a:t>[PORCENTAJE]</a:t>
                    </a:fld>
                    <a:endParaRPr lang="en-US" baseline="0">
                      <a:latin typeface="Arial Narrow" panose="020B0606020202030204" pitchFamily="34" charset="0"/>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827B-4236-B2C9-8F05CD639066}"/>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P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Calidad!$M$3:$P$4</c:f>
              <c:strCache>
                <c:ptCount val="4"/>
                <c:pt idx="0">
                  <c:v>(1)
Condiciones adecuadas para la prestación de servicio</c:v>
                </c:pt>
                <c:pt idx="1">
                  <c:v>(2)
Condiciones inadecuadas para la prestación de servicio</c:v>
                </c:pt>
                <c:pt idx="2">
                  <c:v>(3)
No se brinda el servicio</c:v>
                </c:pt>
                <c:pt idx="3">
                  <c:v>Notas</c:v>
                </c:pt>
              </c:strCache>
            </c:strRef>
          </c:cat>
          <c:val>
            <c:numRef>
              <c:f>Calidad!$M$357:$O$357</c:f>
              <c:numCache>
                <c:formatCode>General</c:formatCode>
                <c:ptCount val="3"/>
                <c:pt idx="0">
                  <c:v>235</c:v>
                </c:pt>
                <c:pt idx="1">
                  <c:v>105</c:v>
                </c:pt>
                <c:pt idx="2">
                  <c:v>11</c:v>
                </c:pt>
              </c:numCache>
            </c:numRef>
          </c:val>
          <c:extLst>
            <c:ext xmlns:c16="http://schemas.microsoft.com/office/drawing/2014/chart" uri="{C3380CC4-5D6E-409C-BE32-E72D297353CC}">
              <c16:uniqueId val="{00000006-827B-4236-B2C9-8F05CD63906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11430</xdr:colOff>
      <xdr:row>361</xdr:row>
      <xdr:rowOff>2855</xdr:rowOff>
    </xdr:from>
    <xdr:to>
      <xdr:col>3</xdr:col>
      <xdr:colOff>5476875</xdr:colOff>
      <xdr:row>397</xdr:row>
      <xdr:rowOff>112394</xdr:rowOff>
    </xdr:to>
    <xdr:graphicFrame macro="">
      <xdr:nvGraphicFramePr>
        <xdr:cNvPr id="2" name="Gráfico 1">
          <a:extLst>
            <a:ext uri="{FF2B5EF4-FFF2-40B4-BE49-F238E27FC236}">
              <a16:creationId xmlns:a16="http://schemas.microsoft.com/office/drawing/2014/main" id="{991DA2BD-BE3C-4CA4-B3AA-C5D62F1AC2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mespinoza.INACAL\AppData\Local\Microsoft\Windows\INetCache\Content.Outlook\UBQ3MF1X\Valor%20Indicador%20de%20Brecha%20-%20INA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ATORIO Y PATRONES"/>
      <sheetName val="Insumo"/>
      <sheetName val="Hoja2"/>
    </sheetNames>
    <sheetDataSet>
      <sheetData sheetId="0"/>
      <sheetData sheetId="1">
        <row r="1">
          <cell r="M1" t="str">
            <v>NOMBRE DE LA UNIDAD PRODUCTORA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CB083-625E-4361-8A90-1FB06258F08B}">
  <dimension ref="B2:M8"/>
  <sheetViews>
    <sheetView tabSelected="1" workbookViewId="0">
      <selection activeCell="H22" sqref="H22"/>
    </sheetView>
  </sheetViews>
  <sheetFormatPr baseColWidth="10" defaultRowHeight="13.8" x14ac:dyDescent="0.3"/>
  <cols>
    <col min="1" max="1" width="11.5546875" style="68"/>
    <col min="2" max="2" width="14.5546875" style="68" bestFit="1" customWidth="1"/>
    <col min="3" max="3" width="20.77734375" style="68" customWidth="1"/>
    <col min="4" max="4" width="20.33203125" style="68" hidden="1" customWidth="1"/>
    <col min="5" max="5" width="0" style="68" hidden="1" customWidth="1"/>
    <col min="6" max="16384" width="11.5546875" style="68"/>
  </cols>
  <sheetData>
    <row r="2" spans="2:13" x14ac:dyDescent="0.3">
      <c r="B2" s="68" t="s">
        <v>768</v>
      </c>
    </row>
    <row r="3" spans="2:13" x14ac:dyDescent="0.3">
      <c r="H3" s="163" t="s">
        <v>1242</v>
      </c>
      <c r="I3" s="163"/>
      <c r="J3" s="163"/>
      <c r="K3" s="163" t="s">
        <v>1243</v>
      </c>
      <c r="L3" s="163"/>
      <c r="M3" s="163"/>
    </row>
    <row r="4" spans="2:13" x14ac:dyDescent="0.3">
      <c r="B4" s="167" t="s">
        <v>773</v>
      </c>
      <c r="C4" s="167"/>
      <c r="D4" s="161" t="s">
        <v>770</v>
      </c>
      <c r="E4" s="162"/>
      <c r="F4" s="142" t="s">
        <v>771</v>
      </c>
      <c r="G4" s="143" t="s">
        <v>772</v>
      </c>
      <c r="H4" s="144">
        <v>2021</v>
      </c>
      <c r="I4" s="144">
        <v>2022</v>
      </c>
      <c r="J4" s="144">
        <v>2023</v>
      </c>
      <c r="K4" s="145">
        <v>2021</v>
      </c>
      <c r="L4" s="146">
        <v>2022</v>
      </c>
      <c r="M4" s="146">
        <v>2023</v>
      </c>
    </row>
    <row r="5" spans="2:13" ht="13.8" customHeight="1" x14ac:dyDescent="0.3">
      <c r="B5" s="165" t="s">
        <v>769</v>
      </c>
      <c r="C5" s="164" t="s">
        <v>1247</v>
      </c>
      <c r="D5" s="147" t="s">
        <v>1239</v>
      </c>
      <c r="E5" s="148">
        <f>Calidad!N357</f>
        <v>105</v>
      </c>
      <c r="F5" s="165">
        <f>SUM(E5:E6)</f>
        <v>116</v>
      </c>
      <c r="G5" s="166">
        <f>F5/Calidad!Q357</f>
        <v>0.33048433048433046</v>
      </c>
      <c r="H5" s="165">
        <f>Detalle!R7</f>
        <v>0</v>
      </c>
      <c r="I5" s="165">
        <f>Detalle!S7</f>
        <v>4</v>
      </c>
      <c r="J5" s="165">
        <f>Detalle!T7</f>
        <v>8</v>
      </c>
      <c r="K5" s="166">
        <f>Detalle!U7</f>
        <v>0</v>
      </c>
      <c r="L5" s="166">
        <f>Detalle!V7</f>
        <v>3.4482758620689655E-2</v>
      </c>
      <c r="M5" s="166">
        <f>Detalle!W7</f>
        <v>6.8965517241379309E-2</v>
      </c>
    </row>
    <row r="6" spans="2:13" x14ac:dyDescent="0.3">
      <c r="B6" s="165"/>
      <c r="C6" s="164"/>
      <c r="D6" s="147" t="s">
        <v>1241</v>
      </c>
      <c r="E6" s="148">
        <f>Calidad!O357</f>
        <v>11</v>
      </c>
      <c r="F6" s="165"/>
      <c r="G6" s="166"/>
      <c r="H6" s="165"/>
      <c r="I6" s="165"/>
      <c r="J6" s="165"/>
      <c r="K6" s="166"/>
      <c r="L6" s="166"/>
      <c r="M6" s="166"/>
    </row>
    <row r="7" spans="2:13" x14ac:dyDescent="0.3">
      <c r="B7" s="168" t="s">
        <v>1238</v>
      </c>
      <c r="C7" s="217" t="s">
        <v>1258</v>
      </c>
      <c r="D7" s="152" t="s">
        <v>1240</v>
      </c>
      <c r="E7" s="152">
        <f>Cobertura!D71</f>
        <v>16</v>
      </c>
      <c r="F7" s="169">
        <f>SUM(E7:E8)</f>
        <v>62</v>
      </c>
      <c r="G7" s="171">
        <f>F7/67</f>
        <v>0.92537313432835822</v>
      </c>
      <c r="H7" s="169">
        <f>Detalle!R362</f>
        <v>0</v>
      </c>
      <c r="I7" s="169">
        <f>Detalle!S362</f>
        <v>2</v>
      </c>
      <c r="J7" s="169">
        <f>Detalle!T362</f>
        <v>5</v>
      </c>
      <c r="K7" s="171">
        <f>Detalle!U362</f>
        <v>0</v>
      </c>
      <c r="L7" s="171">
        <f>Detalle!V362</f>
        <v>3.2258064516129031E-2</v>
      </c>
      <c r="M7" s="171">
        <f>Detalle!W362</f>
        <v>8.0645161290322578E-2</v>
      </c>
    </row>
    <row r="8" spans="2:13" x14ac:dyDescent="0.3">
      <c r="B8" s="168"/>
      <c r="C8" s="217"/>
      <c r="D8" s="153" t="s">
        <v>1248</v>
      </c>
      <c r="E8" s="153">
        <f>Cobertura!E71</f>
        <v>46</v>
      </c>
      <c r="F8" s="170"/>
      <c r="G8" s="172"/>
      <c r="H8" s="170"/>
      <c r="I8" s="170"/>
      <c r="J8" s="170"/>
      <c r="K8" s="172"/>
      <c r="L8" s="172"/>
      <c r="M8" s="172"/>
    </row>
  </sheetData>
  <mergeCells count="24">
    <mergeCell ref="I7:I8"/>
    <mergeCell ref="J7:J8"/>
    <mergeCell ref="K7:K8"/>
    <mergeCell ref="L7:L8"/>
    <mergeCell ref="M7:M8"/>
    <mergeCell ref="B7:B8"/>
    <mergeCell ref="C7:C8"/>
    <mergeCell ref="F7:F8"/>
    <mergeCell ref="G7:G8"/>
    <mergeCell ref="H7:H8"/>
    <mergeCell ref="K3:M3"/>
    <mergeCell ref="H5:H6"/>
    <mergeCell ref="I5:I6"/>
    <mergeCell ref="J5:J6"/>
    <mergeCell ref="K5:K6"/>
    <mergeCell ref="L5:L6"/>
    <mergeCell ref="M5:M6"/>
    <mergeCell ref="D4:E4"/>
    <mergeCell ref="H3:J3"/>
    <mergeCell ref="C5:C6"/>
    <mergeCell ref="B5:B6"/>
    <mergeCell ref="F5:F6"/>
    <mergeCell ref="G5:G6"/>
    <mergeCell ref="B4: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A6FEC-9FA4-4248-B43F-CD3CCE8EEB6A}">
  <sheetPr>
    <tabColor rgb="FFFFFF00"/>
  </sheetPr>
  <dimension ref="A1:Q358"/>
  <sheetViews>
    <sheetView topLeftCell="A3" zoomScaleNormal="100" workbookViewId="0">
      <pane ySplit="2" topLeftCell="A347" activePane="bottomLeft" state="frozen"/>
      <selection activeCell="B3" sqref="B3"/>
      <selection pane="bottomLeft" activeCell="D354" sqref="D354"/>
    </sheetView>
  </sheetViews>
  <sheetFormatPr baseColWidth="10" defaultColWidth="8.77734375" defaultRowHeight="10.199999999999999" x14ac:dyDescent="0.25"/>
  <cols>
    <col min="1" max="1" width="7.6640625" style="4" customWidth="1"/>
    <col min="2" max="2" width="11.109375" style="4" customWidth="1"/>
    <col min="3" max="3" width="60.109375" style="3" hidden="1" customWidth="1"/>
    <col min="4" max="4" width="104.77734375" style="3" customWidth="1"/>
    <col min="5" max="5" width="12" style="3" hidden="1" customWidth="1"/>
    <col min="6" max="6" width="20.6640625" style="3" hidden="1" customWidth="1"/>
    <col min="7" max="7" width="18.109375" style="4" hidden="1" customWidth="1"/>
    <col min="8" max="8" width="1.44140625" style="3" hidden="1" customWidth="1"/>
    <col min="9" max="9" width="1.77734375" style="3" hidden="1" customWidth="1"/>
    <col min="10" max="10" width="7.21875" style="3" customWidth="1"/>
    <col min="11" max="11" width="0" style="3" hidden="1" customWidth="1"/>
    <col min="12" max="12" width="1.6640625" style="67" customWidth="1"/>
    <col min="13" max="13" width="15.6640625" style="3" customWidth="1"/>
    <col min="14" max="15" width="16.33203125" style="3" customWidth="1"/>
    <col min="16" max="16" width="47.44140625" style="3" customWidth="1"/>
    <col min="17" max="16384" width="8.77734375" style="3"/>
  </cols>
  <sheetData>
    <row r="1" spans="1:16" ht="9" hidden="1" customHeight="1" x14ac:dyDescent="0.25">
      <c r="A1" s="1" t="s">
        <v>0</v>
      </c>
      <c r="B1" s="2"/>
      <c r="C1" s="2"/>
      <c r="E1" s="2"/>
      <c r="F1" s="2"/>
    </row>
    <row r="2" spans="1:16" ht="9" hidden="1" customHeight="1" x14ac:dyDescent="0.25">
      <c r="A2" s="5" t="s">
        <v>1</v>
      </c>
      <c r="B2" s="6"/>
      <c r="C2" s="6"/>
      <c r="E2" s="6"/>
      <c r="F2" s="6"/>
    </row>
    <row r="3" spans="1:16" ht="15" customHeight="1" x14ac:dyDescent="0.25">
      <c r="A3" s="189" t="s">
        <v>2</v>
      </c>
      <c r="B3" s="189" t="s">
        <v>3</v>
      </c>
      <c r="C3" s="7" t="s">
        <v>4</v>
      </c>
      <c r="D3" s="189" t="s">
        <v>4</v>
      </c>
      <c r="E3" s="189" t="s">
        <v>5</v>
      </c>
      <c r="F3" s="189"/>
      <c r="G3" s="189" t="s">
        <v>6</v>
      </c>
      <c r="H3" s="8"/>
      <c r="I3" s="8"/>
      <c r="J3" s="189" t="s">
        <v>7</v>
      </c>
      <c r="M3" s="189" t="s">
        <v>8</v>
      </c>
      <c r="N3" s="189" t="s">
        <v>9</v>
      </c>
      <c r="O3" s="189" t="s">
        <v>10</v>
      </c>
      <c r="P3" s="189" t="s">
        <v>11</v>
      </c>
    </row>
    <row r="4" spans="1:16" ht="27.6" customHeight="1" x14ac:dyDescent="0.25">
      <c r="A4" s="189"/>
      <c r="B4" s="189"/>
      <c r="C4" s="7"/>
      <c r="D4" s="189"/>
      <c r="E4" s="7" t="s">
        <v>12</v>
      </c>
      <c r="F4" s="7" t="s">
        <v>13</v>
      </c>
      <c r="G4" s="189"/>
      <c r="H4" s="8"/>
      <c r="I4" s="8"/>
      <c r="J4" s="189"/>
      <c r="M4" s="189"/>
      <c r="N4" s="189"/>
      <c r="O4" s="189"/>
      <c r="P4" s="189"/>
    </row>
    <row r="5" spans="1:16" ht="16.2" customHeight="1" x14ac:dyDescent="0.25">
      <c r="A5" s="9">
        <v>1</v>
      </c>
      <c r="B5" s="10" t="s">
        <v>14</v>
      </c>
      <c r="C5" s="11" t="s">
        <v>15</v>
      </c>
      <c r="D5" s="11" t="str">
        <f t="shared" ref="D5:D68" si="0">MID(C5,1,K5-1)</f>
        <v xml:space="preserve">PATRON DE ENERGÍA ELECTRICA CLASES 0,025 Y 0,05
</v>
      </c>
      <c r="E5" s="12">
        <v>31.68</v>
      </c>
      <c r="F5" s="13">
        <v>1219.8599999999999</v>
      </c>
      <c r="G5" s="10" t="s">
        <v>16</v>
      </c>
      <c r="H5" s="14">
        <f>SEARCH("L",B5,1)</f>
        <v>8</v>
      </c>
      <c r="I5" s="14">
        <f>SEARCH(" ",B5,H5)</f>
        <v>10</v>
      </c>
      <c r="J5" s="13" t="str">
        <f t="shared" ref="J5:J68" si="1">MID(B5,H5,I5-H5)</f>
        <v>LE</v>
      </c>
      <c r="K5" s="15">
        <f>SEARCH("Base",C5,1)</f>
        <v>49</v>
      </c>
      <c r="M5" s="16" t="s">
        <v>17</v>
      </c>
      <c r="N5" s="16"/>
      <c r="O5" s="16"/>
      <c r="P5" s="17"/>
    </row>
    <row r="6" spans="1:16" ht="16.2" customHeight="1" x14ac:dyDescent="0.25">
      <c r="A6" s="18">
        <v>2</v>
      </c>
      <c r="B6" s="19" t="s">
        <v>18</v>
      </c>
      <c r="C6" s="20" t="s">
        <v>19</v>
      </c>
      <c r="D6" s="20" t="str">
        <f t="shared" si="0"/>
        <v xml:space="preserve">ANALIZADOR DE REDES TRIFASICO (SOLO ENERGIA)
</v>
      </c>
      <c r="E6" s="21">
        <v>39.85</v>
      </c>
      <c r="F6" s="22">
        <v>1534.21</v>
      </c>
      <c r="G6" s="19" t="s">
        <v>16</v>
      </c>
      <c r="H6" s="15">
        <f t="shared" ref="H6:H69" si="2">SEARCH("L",B6,1)</f>
        <v>8</v>
      </c>
      <c r="I6" s="15">
        <f t="shared" ref="I6:I69" si="3">SEARCH(" ",B6,H6)</f>
        <v>10</v>
      </c>
      <c r="J6" s="22" t="str">
        <f t="shared" si="1"/>
        <v>LE</v>
      </c>
      <c r="K6" s="15">
        <f t="shared" ref="K6:K69" si="4">SEARCH("Base",C6,1)</f>
        <v>46</v>
      </c>
      <c r="M6" s="16" t="s">
        <v>17</v>
      </c>
      <c r="N6" s="16"/>
      <c r="O6" s="16"/>
      <c r="P6" s="17"/>
    </row>
    <row r="7" spans="1:16" ht="16.2" customHeight="1" x14ac:dyDescent="0.25">
      <c r="A7" s="18">
        <v>3</v>
      </c>
      <c r="B7" s="19" t="s">
        <v>20</v>
      </c>
      <c r="C7" s="20" t="s">
        <v>21</v>
      </c>
      <c r="D7" s="20" t="str">
        <f t="shared" si="0"/>
        <v xml:space="preserve">ENSAYO DE EVALUACIÓN DE MEDIDORES MONOFASICOS A INDUCCIÓN
</v>
      </c>
      <c r="E7" s="21">
        <v>201.53</v>
      </c>
      <c r="F7" s="22">
        <v>7758.95</v>
      </c>
      <c r="G7" s="19" t="s">
        <v>16</v>
      </c>
      <c r="H7" s="15">
        <f t="shared" si="2"/>
        <v>8</v>
      </c>
      <c r="I7" s="15">
        <f t="shared" si="3"/>
        <v>10</v>
      </c>
      <c r="J7" s="22" t="str">
        <f t="shared" si="1"/>
        <v>LE</v>
      </c>
      <c r="K7" s="15">
        <f t="shared" si="4"/>
        <v>59</v>
      </c>
      <c r="M7" s="16"/>
      <c r="N7" s="16"/>
      <c r="O7" s="16" t="s">
        <v>17</v>
      </c>
      <c r="P7" s="17" t="s">
        <v>22</v>
      </c>
    </row>
    <row r="8" spans="1:16" ht="16.2" customHeight="1" x14ac:dyDescent="0.25">
      <c r="A8" s="18">
        <v>4</v>
      </c>
      <c r="B8" s="19" t="s">
        <v>23</v>
      </c>
      <c r="C8" s="20" t="s">
        <v>24</v>
      </c>
      <c r="D8" s="20" t="str">
        <f t="shared" si="0"/>
        <v xml:space="preserve">ENSAYO DE EVALUACIÓN DE MEDIDORES TRIFASICOS 3 HILOS A INDUCCIÓN
</v>
      </c>
      <c r="E8" s="21">
        <v>313.33999999999997</v>
      </c>
      <c r="F8" s="22">
        <v>12063.68</v>
      </c>
      <c r="G8" s="19" t="s">
        <v>16</v>
      </c>
      <c r="H8" s="15">
        <f t="shared" si="2"/>
        <v>8</v>
      </c>
      <c r="I8" s="15">
        <f t="shared" si="3"/>
        <v>10</v>
      </c>
      <c r="J8" s="22" t="str">
        <f t="shared" si="1"/>
        <v>LE</v>
      </c>
      <c r="K8" s="15">
        <f t="shared" si="4"/>
        <v>66</v>
      </c>
      <c r="M8" s="16"/>
      <c r="N8" s="23"/>
      <c r="O8" s="24" t="s">
        <v>17</v>
      </c>
      <c r="P8" s="17" t="s">
        <v>22</v>
      </c>
    </row>
    <row r="9" spans="1:16" ht="16.2" customHeight="1" x14ac:dyDescent="0.25">
      <c r="A9" s="18">
        <v>5</v>
      </c>
      <c r="B9" s="19" t="s">
        <v>25</v>
      </c>
      <c r="C9" s="20" t="s">
        <v>26</v>
      </c>
      <c r="D9" s="20" t="str">
        <f t="shared" si="0"/>
        <v xml:space="preserve">ENSAYO DE EVALUACIÓN DE MEDIDORES TRIFASICOS 4 HILOS A INDUCCIÓN
</v>
      </c>
      <c r="E9" s="21">
        <v>415.41</v>
      </c>
      <c r="F9" s="22">
        <v>15993.31</v>
      </c>
      <c r="G9" s="19" t="s">
        <v>16</v>
      </c>
      <c r="H9" s="15">
        <f t="shared" si="2"/>
        <v>8</v>
      </c>
      <c r="I9" s="15">
        <f t="shared" si="3"/>
        <v>10</v>
      </c>
      <c r="J9" s="22" t="str">
        <f t="shared" si="1"/>
        <v>LE</v>
      </c>
      <c r="K9" s="15">
        <f t="shared" si="4"/>
        <v>66</v>
      </c>
      <c r="M9" s="16"/>
      <c r="N9" s="23"/>
      <c r="O9" s="24" t="s">
        <v>17</v>
      </c>
      <c r="P9" s="17" t="s">
        <v>22</v>
      </c>
    </row>
    <row r="10" spans="1:16" ht="16.2" customHeight="1" x14ac:dyDescent="0.25">
      <c r="A10" s="18">
        <v>6</v>
      </c>
      <c r="B10" s="19" t="s">
        <v>27</v>
      </c>
      <c r="C10" s="20" t="s">
        <v>28</v>
      </c>
      <c r="D10" s="20" t="str">
        <f t="shared" si="0"/>
        <v xml:space="preserve">CALIBRADOR UNIVERSAL, FUNCIONES MEDICION/EMISION PARA  TERMOPARES, TRD, TENSION, CORRIENTE, RESIST.
</v>
      </c>
      <c r="E10" s="21">
        <v>28.29</v>
      </c>
      <c r="F10" s="22">
        <v>1089.23</v>
      </c>
      <c r="G10" s="19" t="s">
        <v>16</v>
      </c>
      <c r="H10" s="15">
        <f t="shared" si="2"/>
        <v>8</v>
      </c>
      <c r="I10" s="15">
        <f t="shared" si="3"/>
        <v>10</v>
      </c>
      <c r="J10" s="22" t="str">
        <f t="shared" si="1"/>
        <v>LE</v>
      </c>
      <c r="K10" s="15">
        <f t="shared" si="4"/>
        <v>101</v>
      </c>
      <c r="M10" s="16"/>
      <c r="N10" s="16" t="s">
        <v>17</v>
      </c>
      <c r="O10" s="16"/>
      <c r="P10" s="17" t="s">
        <v>29</v>
      </c>
    </row>
    <row r="11" spans="1:16" ht="16.2" customHeight="1" x14ac:dyDescent="0.25">
      <c r="A11" s="18">
        <v>7</v>
      </c>
      <c r="B11" s="19" t="s">
        <v>30</v>
      </c>
      <c r="C11" s="20" t="s">
        <v>31</v>
      </c>
      <c r="D11" s="20" t="str">
        <f t="shared" si="0"/>
        <v xml:space="preserve">CARGA FICTICIA MONOFASICA HASTA 50 A
</v>
      </c>
      <c r="E11" s="21">
        <v>19.95</v>
      </c>
      <c r="F11" s="21">
        <v>767.89</v>
      </c>
      <c r="G11" s="19" t="s">
        <v>16</v>
      </c>
      <c r="H11" s="15">
        <f t="shared" si="2"/>
        <v>8</v>
      </c>
      <c r="I11" s="15">
        <f t="shared" si="3"/>
        <v>10</v>
      </c>
      <c r="J11" s="22" t="str">
        <f t="shared" si="1"/>
        <v>LE</v>
      </c>
      <c r="K11" s="15">
        <f t="shared" si="4"/>
        <v>38</v>
      </c>
      <c r="M11" s="16" t="s">
        <v>17</v>
      </c>
      <c r="N11" s="16"/>
      <c r="O11" s="16"/>
      <c r="P11" s="17"/>
    </row>
    <row r="12" spans="1:16" ht="16.2" customHeight="1" x14ac:dyDescent="0.25">
      <c r="A12" s="18">
        <v>8</v>
      </c>
      <c r="B12" s="19" t="s">
        <v>32</v>
      </c>
      <c r="C12" s="20" t="s">
        <v>33</v>
      </c>
      <c r="D12" s="20" t="str">
        <f t="shared" si="0"/>
        <v xml:space="preserve">CARGA FICTICIA TRIFASICA
</v>
      </c>
      <c r="E12" s="21">
        <v>23.59</v>
      </c>
      <c r="F12" s="21">
        <v>908.3</v>
      </c>
      <c r="G12" s="19" t="s">
        <v>16</v>
      </c>
      <c r="H12" s="15">
        <f t="shared" si="2"/>
        <v>8</v>
      </c>
      <c r="I12" s="15">
        <f t="shared" si="3"/>
        <v>10</v>
      </c>
      <c r="J12" s="22" t="str">
        <f t="shared" si="1"/>
        <v>LE</v>
      </c>
      <c r="K12" s="15">
        <f t="shared" si="4"/>
        <v>26</v>
      </c>
      <c r="M12" s="16" t="s">
        <v>17</v>
      </c>
      <c r="N12" s="16"/>
      <c r="O12" s="16"/>
      <c r="P12" s="17"/>
    </row>
    <row r="13" spans="1:16" ht="16.2" customHeight="1" x14ac:dyDescent="0.25">
      <c r="A13" s="18">
        <v>9</v>
      </c>
      <c r="B13" s="19" t="s">
        <v>34</v>
      </c>
      <c r="C13" s="20" t="s">
        <v>35</v>
      </c>
      <c r="D13" s="20" t="str">
        <f t="shared" si="0"/>
        <v xml:space="preserve">CARGA INDUCTIVA MONOFASICA (1 SALIDA , 1 ALCANCE)
</v>
      </c>
      <c r="E13" s="21">
        <v>9.65</v>
      </c>
      <c r="F13" s="21">
        <v>371.58</v>
      </c>
      <c r="G13" s="19" t="s">
        <v>16</v>
      </c>
      <c r="H13" s="15">
        <f t="shared" si="2"/>
        <v>8</v>
      </c>
      <c r="I13" s="15">
        <f t="shared" si="3"/>
        <v>10</v>
      </c>
      <c r="J13" s="22" t="str">
        <f t="shared" si="1"/>
        <v>LE</v>
      </c>
      <c r="K13" s="15">
        <f t="shared" si="4"/>
        <v>51</v>
      </c>
      <c r="M13" s="16" t="s">
        <v>17</v>
      </c>
      <c r="N13" s="16"/>
      <c r="O13" s="16"/>
      <c r="P13" s="17"/>
    </row>
    <row r="14" spans="1:16" ht="16.2" customHeight="1" x14ac:dyDescent="0.25">
      <c r="A14" s="18">
        <v>10</v>
      </c>
      <c r="B14" s="19" t="s">
        <v>36</v>
      </c>
      <c r="C14" s="20" t="s">
        <v>37</v>
      </c>
      <c r="D14" s="20" t="str">
        <f t="shared" si="0"/>
        <v xml:space="preserve">CARGA INDUCTIVA MONOFASICA (2 SALIDAS, 3 ALCANCES)
</v>
      </c>
      <c r="E14" s="21">
        <v>11.01</v>
      </c>
      <c r="F14" s="21">
        <v>423.97</v>
      </c>
      <c r="G14" s="19" t="s">
        <v>16</v>
      </c>
      <c r="H14" s="15">
        <f t="shared" si="2"/>
        <v>8</v>
      </c>
      <c r="I14" s="15">
        <f t="shared" si="3"/>
        <v>10</v>
      </c>
      <c r="J14" s="22" t="str">
        <f t="shared" si="1"/>
        <v>LE</v>
      </c>
      <c r="K14" s="15">
        <f t="shared" si="4"/>
        <v>52</v>
      </c>
      <c r="M14" s="16" t="s">
        <v>17</v>
      </c>
      <c r="N14" s="16"/>
      <c r="O14" s="16"/>
      <c r="P14" s="17"/>
    </row>
    <row r="15" spans="1:16" ht="16.2" customHeight="1" x14ac:dyDescent="0.25">
      <c r="A15" s="18">
        <v>11</v>
      </c>
      <c r="B15" s="19" t="s">
        <v>38</v>
      </c>
      <c r="C15" s="20" t="s">
        <v>39</v>
      </c>
      <c r="D15" s="20" t="str">
        <f t="shared" si="0"/>
        <v xml:space="preserve">CARGA INDUCTIVA TRIFASICA (2 SALIDAS, 3 ALCANCES)
</v>
      </c>
      <c r="E15" s="21">
        <v>14.41</v>
      </c>
      <c r="F15" s="21">
        <v>554.95000000000005</v>
      </c>
      <c r="G15" s="19" t="s">
        <v>16</v>
      </c>
      <c r="H15" s="15">
        <f t="shared" si="2"/>
        <v>8</v>
      </c>
      <c r="I15" s="15">
        <f t="shared" si="3"/>
        <v>10</v>
      </c>
      <c r="J15" s="22" t="str">
        <f t="shared" si="1"/>
        <v>LE</v>
      </c>
      <c r="K15" s="15">
        <f t="shared" si="4"/>
        <v>51</v>
      </c>
      <c r="M15" s="16" t="s">
        <v>17</v>
      </c>
      <c r="N15" s="16"/>
      <c r="O15" s="16"/>
      <c r="P15" s="17"/>
    </row>
    <row r="16" spans="1:16" ht="16.2" customHeight="1" x14ac:dyDescent="0.25">
      <c r="A16" s="18">
        <v>12</v>
      </c>
      <c r="B16" s="19" t="s">
        <v>40</v>
      </c>
      <c r="C16" s="20" t="s">
        <v>41</v>
      </c>
      <c r="D16" s="20" t="str">
        <f t="shared" si="0"/>
        <v xml:space="preserve">CARGA RESISTIVA MONOFASICA (0,5A ; 1A ; 1,5A ; 2A ; 5A)
</v>
      </c>
      <c r="E16" s="21">
        <v>7.88</v>
      </c>
      <c r="F16" s="21">
        <v>303.26</v>
      </c>
      <c r="G16" s="19" t="s">
        <v>16</v>
      </c>
      <c r="H16" s="15">
        <f t="shared" si="2"/>
        <v>8</v>
      </c>
      <c r="I16" s="15">
        <f t="shared" si="3"/>
        <v>10</v>
      </c>
      <c r="J16" s="22" t="str">
        <f t="shared" si="1"/>
        <v>LE</v>
      </c>
      <c r="K16" s="15">
        <f t="shared" si="4"/>
        <v>57</v>
      </c>
      <c r="M16" s="16" t="s">
        <v>17</v>
      </c>
      <c r="N16" s="16"/>
      <c r="O16" s="16"/>
      <c r="P16" s="17"/>
    </row>
    <row r="17" spans="1:16" ht="16.2" customHeight="1" x14ac:dyDescent="0.25">
      <c r="A17" s="18">
        <v>13</v>
      </c>
      <c r="B17" s="19" t="s">
        <v>42</v>
      </c>
      <c r="C17" s="20" t="s">
        <v>43</v>
      </c>
      <c r="D17" s="20" t="str">
        <f t="shared" si="0"/>
        <v xml:space="preserve">CARGA RESISTIVA MONOFASICA HASTA 20 A
</v>
      </c>
      <c r="E17" s="21">
        <v>7.88</v>
      </c>
      <c r="F17" s="21">
        <v>303.26</v>
      </c>
      <c r="G17" s="19" t="s">
        <v>16</v>
      </c>
      <c r="H17" s="15">
        <f t="shared" si="2"/>
        <v>8</v>
      </c>
      <c r="I17" s="15">
        <f t="shared" si="3"/>
        <v>10</v>
      </c>
      <c r="J17" s="22" t="str">
        <f t="shared" si="1"/>
        <v>LE</v>
      </c>
      <c r="K17" s="15">
        <f t="shared" si="4"/>
        <v>39</v>
      </c>
      <c r="M17" s="16" t="s">
        <v>17</v>
      </c>
      <c r="N17" s="16"/>
      <c r="O17" s="16"/>
      <c r="P17" s="17"/>
    </row>
    <row r="18" spans="1:16" ht="16.2" customHeight="1" x14ac:dyDescent="0.25">
      <c r="A18" s="18">
        <v>14</v>
      </c>
      <c r="B18" s="19" t="s">
        <v>44</v>
      </c>
      <c r="C18" s="20" t="s">
        <v>45</v>
      </c>
      <c r="D18" s="20" t="str">
        <f t="shared" si="0"/>
        <v xml:space="preserve">EQUIPO DE ENSAYO DE MEDIDORES MONOFASICOS
</v>
      </c>
      <c r="E18" s="21">
        <v>42.1</v>
      </c>
      <c r="F18" s="22">
        <v>1620.83</v>
      </c>
      <c r="G18" s="19" t="s">
        <v>16</v>
      </c>
      <c r="H18" s="15">
        <f t="shared" si="2"/>
        <v>8</v>
      </c>
      <c r="I18" s="15">
        <f t="shared" si="3"/>
        <v>10</v>
      </c>
      <c r="J18" s="22" t="str">
        <f t="shared" si="1"/>
        <v>LE</v>
      </c>
      <c r="K18" s="15">
        <f t="shared" si="4"/>
        <v>43</v>
      </c>
      <c r="M18" s="16" t="s">
        <v>17</v>
      </c>
      <c r="N18" s="16"/>
      <c r="O18" s="16"/>
      <c r="P18" s="17"/>
    </row>
    <row r="19" spans="1:16" ht="16.2" customHeight="1" x14ac:dyDescent="0.25">
      <c r="A19" s="18">
        <v>15</v>
      </c>
      <c r="B19" s="19" t="s">
        <v>46</v>
      </c>
      <c r="C19" s="20" t="s">
        <v>47</v>
      </c>
      <c r="D19" s="20" t="str">
        <f t="shared" si="0"/>
        <v xml:space="preserve">EQUIPO DE ENSAYO DE MEE TRIFASICOS (ELECTRONICO)
</v>
      </c>
      <c r="E19" s="21">
        <v>57.05</v>
      </c>
      <c r="F19" s="22">
        <v>2196.4499999999998</v>
      </c>
      <c r="G19" s="19" t="s">
        <v>16</v>
      </c>
      <c r="H19" s="15">
        <f t="shared" si="2"/>
        <v>8</v>
      </c>
      <c r="I19" s="15">
        <f t="shared" si="3"/>
        <v>10</v>
      </c>
      <c r="J19" s="22" t="str">
        <f t="shared" si="1"/>
        <v>LE</v>
      </c>
      <c r="K19" s="15">
        <f t="shared" si="4"/>
        <v>50</v>
      </c>
      <c r="M19" s="16" t="s">
        <v>17</v>
      </c>
      <c r="N19" s="16"/>
      <c r="O19" s="16"/>
      <c r="P19" s="17"/>
    </row>
    <row r="20" spans="1:16" ht="16.2" customHeight="1" x14ac:dyDescent="0.25">
      <c r="A20" s="18">
        <v>16</v>
      </c>
      <c r="B20" s="19" t="s">
        <v>48</v>
      </c>
      <c r="C20" s="20" t="s">
        <v>49</v>
      </c>
      <c r="D20" s="20" t="str">
        <f t="shared" si="0"/>
        <v xml:space="preserve">EQUIPO ENSAYO DE MEE TRIF.(ELECTROMEC.-ELECTRON.)
</v>
      </c>
      <c r="E20" s="21">
        <v>67.94</v>
      </c>
      <c r="F20" s="22">
        <v>2615.58</v>
      </c>
      <c r="G20" s="19" t="s">
        <v>16</v>
      </c>
      <c r="H20" s="15">
        <f t="shared" si="2"/>
        <v>8</v>
      </c>
      <c r="I20" s="15">
        <f t="shared" si="3"/>
        <v>10</v>
      </c>
      <c r="J20" s="22" t="str">
        <f t="shared" si="1"/>
        <v>LE</v>
      </c>
      <c r="K20" s="15">
        <f t="shared" si="4"/>
        <v>51</v>
      </c>
      <c r="M20" s="16" t="s">
        <v>17</v>
      </c>
      <c r="N20" s="16"/>
      <c r="O20" s="16"/>
      <c r="P20" s="17"/>
    </row>
    <row r="21" spans="1:16" ht="16.2" customHeight="1" x14ac:dyDescent="0.25">
      <c r="A21" s="18">
        <v>17</v>
      </c>
      <c r="B21" s="19" t="s">
        <v>50</v>
      </c>
      <c r="C21" s="20" t="s">
        <v>51</v>
      </c>
      <c r="D21" s="20" t="str">
        <f t="shared" si="0"/>
        <v xml:space="preserve">EQUIPOS DIELECTRICOS
</v>
      </c>
      <c r="E21" s="21">
        <v>9.7799999999999994</v>
      </c>
      <c r="F21" s="21">
        <v>376.66</v>
      </c>
      <c r="G21" s="19" t="s">
        <v>16</v>
      </c>
      <c r="H21" s="15">
        <f t="shared" si="2"/>
        <v>8</v>
      </c>
      <c r="I21" s="15">
        <f t="shared" si="3"/>
        <v>10</v>
      </c>
      <c r="J21" s="22" t="str">
        <f t="shared" si="1"/>
        <v>LE</v>
      </c>
      <c r="K21" s="15">
        <f t="shared" si="4"/>
        <v>22</v>
      </c>
      <c r="M21" s="16"/>
      <c r="N21" s="16" t="s">
        <v>17</v>
      </c>
      <c r="O21" s="16"/>
      <c r="P21" s="17" t="s">
        <v>52</v>
      </c>
    </row>
    <row r="22" spans="1:16" ht="16.2" customHeight="1" x14ac:dyDescent="0.25">
      <c r="A22" s="18">
        <v>18</v>
      </c>
      <c r="B22" s="19" t="s">
        <v>53</v>
      </c>
      <c r="C22" s="20" t="s">
        <v>54</v>
      </c>
      <c r="D22" s="20" t="str">
        <f t="shared" si="0"/>
        <v xml:space="preserve">ENSAYO DE EVALUACION DE MEDIDORES ELECTRONICOS DE ENERGIA ELECTRICA MONOFASICOS
</v>
      </c>
      <c r="E22" s="21">
        <v>104.28</v>
      </c>
      <c r="F22" s="22">
        <v>4014.66</v>
      </c>
      <c r="G22" s="19" t="s">
        <v>16</v>
      </c>
      <c r="H22" s="15">
        <f t="shared" si="2"/>
        <v>8</v>
      </c>
      <c r="I22" s="15">
        <f t="shared" si="3"/>
        <v>10</v>
      </c>
      <c r="J22" s="22" t="str">
        <f t="shared" si="1"/>
        <v>LE</v>
      </c>
      <c r="K22" s="15">
        <f t="shared" si="4"/>
        <v>81</v>
      </c>
      <c r="M22" s="16"/>
      <c r="N22" s="16" t="s">
        <v>17</v>
      </c>
      <c r="O22" s="16"/>
      <c r="P22" s="173" t="s">
        <v>55</v>
      </c>
    </row>
    <row r="23" spans="1:16" ht="16.2" customHeight="1" x14ac:dyDescent="0.25">
      <c r="A23" s="18">
        <v>19</v>
      </c>
      <c r="B23" s="19" t="s">
        <v>56</v>
      </c>
      <c r="C23" s="20" t="s">
        <v>57</v>
      </c>
      <c r="D23" s="20" t="str">
        <f t="shared" si="0"/>
        <v xml:space="preserve">ENSAYO DE EVALUACION DE MEDIDORES ELECTRONICOS MONOFASICOS
</v>
      </c>
      <c r="E23" s="21">
        <v>104.28</v>
      </c>
      <c r="F23" s="22">
        <v>4014.66</v>
      </c>
      <c r="G23" s="19" t="s">
        <v>16</v>
      </c>
      <c r="H23" s="15">
        <f t="shared" si="2"/>
        <v>8</v>
      </c>
      <c r="I23" s="15">
        <f t="shared" si="3"/>
        <v>10</v>
      </c>
      <c r="J23" s="22" t="str">
        <f t="shared" si="1"/>
        <v>LE</v>
      </c>
      <c r="K23" s="15">
        <f t="shared" si="4"/>
        <v>60</v>
      </c>
      <c r="M23" s="16"/>
      <c r="N23" s="16" t="s">
        <v>17</v>
      </c>
      <c r="O23" s="16"/>
      <c r="P23" s="192"/>
    </row>
    <row r="24" spans="1:16" ht="16.2" customHeight="1" x14ac:dyDescent="0.25">
      <c r="A24" s="18">
        <v>20</v>
      </c>
      <c r="B24" s="19" t="s">
        <v>58</v>
      </c>
      <c r="C24" s="20" t="s">
        <v>59</v>
      </c>
      <c r="D24" s="20" t="str">
        <f t="shared" si="0"/>
        <v xml:space="preserve">ENSAYO DE EVALUACION DE MEE, UNIDIRECCIONAL Y BIDIRECCIONAL
</v>
      </c>
      <c r="E24" s="21">
        <v>255.02</v>
      </c>
      <c r="F24" s="22">
        <v>9818.44</v>
      </c>
      <c r="G24" s="19" t="s">
        <v>16</v>
      </c>
      <c r="H24" s="15">
        <f t="shared" si="2"/>
        <v>8</v>
      </c>
      <c r="I24" s="15">
        <f t="shared" si="3"/>
        <v>10</v>
      </c>
      <c r="J24" s="22" t="str">
        <f t="shared" si="1"/>
        <v>LE</v>
      </c>
      <c r="K24" s="15">
        <f t="shared" si="4"/>
        <v>61</v>
      </c>
      <c r="M24" s="16"/>
      <c r="N24" s="16" t="s">
        <v>17</v>
      </c>
      <c r="O24" s="16"/>
      <c r="P24" s="192"/>
    </row>
    <row r="25" spans="1:16" ht="16.2" customHeight="1" x14ac:dyDescent="0.25">
      <c r="A25" s="18">
        <v>21</v>
      </c>
      <c r="B25" s="19" t="s">
        <v>60</v>
      </c>
      <c r="C25" s="20" t="s">
        <v>61</v>
      </c>
      <c r="D25" s="20" t="str">
        <f t="shared" si="0"/>
        <v xml:space="preserve">ENSAYO DE EVALUACION MEDIDORES ELECTRONICOS DE ENERGIA ELECTRICA TRIFASICOS 3 HILOS
</v>
      </c>
      <c r="E25" s="21">
        <v>158.71</v>
      </c>
      <c r="F25" s="22">
        <v>6110.34</v>
      </c>
      <c r="G25" s="19" t="s">
        <v>16</v>
      </c>
      <c r="H25" s="15">
        <f t="shared" si="2"/>
        <v>8</v>
      </c>
      <c r="I25" s="15">
        <f t="shared" si="3"/>
        <v>10</v>
      </c>
      <c r="J25" s="22" t="str">
        <f t="shared" si="1"/>
        <v>LE</v>
      </c>
      <c r="K25" s="15">
        <f t="shared" si="4"/>
        <v>85</v>
      </c>
      <c r="M25" s="16"/>
      <c r="N25" s="16" t="s">
        <v>17</v>
      </c>
      <c r="O25" s="16"/>
      <c r="P25" s="192"/>
    </row>
    <row r="26" spans="1:16" ht="16.2" customHeight="1" x14ac:dyDescent="0.25">
      <c r="A26" s="18">
        <v>22</v>
      </c>
      <c r="B26" s="19" t="s">
        <v>62</v>
      </c>
      <c r="C26" s="20" t="s">
        <v>63</v>
      </c>
      <c r="D26" s="20" t="str">
        <f t="shared" si="0"/>
        <v xml:space="preserve">ENSAYO DE EVALUACION MEDIDORES ELECTRONICOS DE ENERGIA ELECTRICA TRIFASICOS 4 HILOS
</v>
      </c>
      <c r="E26" s="21">
        <v>191.37</v>
      </c>
      <c r="F26" s="22">
        <v>7367.75</v>
      </c>
      <c r="G26" s="19" t="s">
        <v>16</v>
      </c>
      <c r="H26" s="15">
        <f t="shared" si="2"/>
        <v>8</v>
      </c>
      <c r="I26" s="15">
        <f t="shared" si="3"/>
        <v>10</v>
      </c>
      <c r="J26" s="22" t="str">
        <f t="shared" si="1"/>
        <v>LE</v>
      </c>
      <c r="K26" s="15">
        <f t="shared" si="4"/>
        <v>85</v>
      </c>
      <c r="M26" s="16"/>
      <c r="N26" s="16" t="s">
        <v>17</v>
      </c>
      <c r="O26" s="16"/>
      <c r="P26" s="174"/>
    </row>
    <row r="27" spans="1:16" ht="16.2" customHeight="1" x14ac:dyDescent="0.25">
      <c r="A27" s="18">
        <v>23</v>
      </c>
      <c r="B27" s="19" t="s">
        <v>64</v>
      </c>
      <c r="C27" s="20" t="s">
        <v>65</v>
      </c>
      <c r="D27" s="20" t="str">
        <f t="shared" si="0"/>
        <v xml:space="preserve">GENERADOR DE TENSION Y CORRIENTE VERIF VOLTIMETRO 1 RANGO (0/20 Ma) Y AMP CLASE 1,5
</v>
      </c>
      <c r="E27" s="21">
        <v>13.92</v>
      </c>
      <c r="F27" s="21">
        <v>535.97</v>
      </c>
      <c r="G27" s="19" t="s">
        <v>16</v>
      </c>
      <c r="H27" s="15">
        <f t="shared" si="2"/>
        <v>8</v>
      </c>
      <c r="I27" s="15">
        <f t="shared" si="3"/>
        <v>10</v>
      </c>
      <c r="J27" s="22" t="str">
        <f t="shared" si="1"/>
        <v>LE</v>
      </c>
      <c r="K27" s="15">
        <f t="shared" si="4"/>
        <v>85</v>
      </c>
      <c r="M27" s="16" t="s">
        <v>17</v>
      </c>
      <c r="N27" s="16"/>
      <c r="O27" s="16"/>
      <c r="P27" s="17"/>
    </row>
    <row r="28" spans="1:16" ht="16.2" customHeight="1" x14ac:dyDescent="0.25">
      <c r="A28" s="18">
        <v>24</v>
      </c>
      <c r="B28" s="19" t="s">
        <v>66</v>
      </c>
      <c r="C28" s="20" t="s">
        <v>67</v>
      </c>
      <c r="D28" s="20" t="str">
        <f t="shared" si="0"/>
        <v xml:space="preserve">INSTRUMENTOS ELECTRONICOS ESPECIALES (CARACT. METROLOGICAS)
</v>
      </c>
      <c r="E28" s="21">
        <v>13.92</v>
      </c>
      <c r="F28" s="21">
        <v>535.97</v>
      </c>
      <c r="G28" s="19" t="s">
        <v>16</v>
      </c>
      <c r="H28" s="15">
        <f t="shared" si="2"/>
        <v>8</v>
      </c>
      <c r="I28" s="15">
        <f t="shared" si="3"/>
        <v>10</v>
      </c>
      <c r="J28" s="22" t="str">
        <f t="shared" si="1"/>
        <v>LE</v>
      </c>
      <c r="K28" s="15">
        <f t="shared" si="4"/>
        <v>61</v>
      </c>
      <c r="M28" s="16" t="s">
        <v>17</v>
      </c>
      <c r="N28" s="16"/>
      <c r="O28" s="16"/>
      <c r="P28" s="17"/>
    </row>
    <row r="29" spans="1:16" ht="16.2" customHeight="1" x14ac:dyDescent="0.25">
      <c r="A29" s="18">
        <v>25</v>
      </c>
      <c r="B29" s="19" t="s">
        <v>68</v>
      </c>
      <c r="C29" s="20" t="s">
        <v>69</v>
      </c>
      <c r="D29" s="20" t="str">
        <f t="shared" si="0"/>
        <v xml:space="preserve">LUXOMETRO (solo hasta 4000 lux) 2 rangos hasta 5 ptos., c/rango; extras 50%
</v>
      </c>
      <c r="E29" s="21">
        <v>16.11</v>
      </c>
      <c r="F29" s="21">
        <v>620.38</v>
      </c>
      <c r="G29" s="19" t="s">
        <v>16</v>
      </c>
      <c r="H29" s="15">
        <f t="shared" si="2"/>
        <v>8</v>
      </c>
      <c r="I29" s="15">
        <f t="shared" si="3"/>
        <v>10</v>
      </c>
      <c r="J29" s="22" t="str">
        <f t="shared" si="1"/>
        <v>LE</v>
      </c>
      <c r="K29" s="15">
        <f t="shared" si="4"/>
        <v>77</v>
      </c>
      <c r="M29" s="16"/>
      <c r="N29" s="16" t="s">
        <v>17</v>
      </c>
      <c r="O29" s="16"/>
      <c r="P29" s="17" t="s">
        <v>70</v>
      </c>
    </row>
    <row r="30" spans="1:16" ht="16.2" customHeight="1" x14ac:dyDescent="0.25">
      <c r="A30" s="18">
        <v>26</v>
      </c>
      <c r="B30" s="19" t="s">
        <v>71</v>
      </c>
      <c r="C30" s="20" t="s">
        <v>72</v>
      </c>
      <c r="D30" s="20" t="str">
        <f t="shared" si="0"/>
        <v xml:space="preserve">MEDIDOR MONOFASICO CLASE 1 Y 2 A INDUCCION ESTATICO
</v>
      </c>
      <c r="E30" s="21">
        <v>9.75</v>
      </c>
      <c r="F30" s="21">
        <v>375.53</v>
      </c>
      <c r="G30" s="19" t="s">
        <v>16</v>
      </c>
      <c r="H30" s="15">
        <f t="shared" si="2"/>
        <v>8</v>
      </c>
      <c r="I30" s="15">
        <f t="shared" si="3"/>
        <v>10</v>
      </c>
      <c r="J30" s="22" t="str">
        <f t="shared" si="1"/>
        <v>LE</v>
      </c>
      <c r="K30" s="15">
        <f t="shared" si="4"/>
        <v>53</v>
      </c>
      <c r="M30" s="16" t="s">
        <v>17</v>
      </c>
      <c r="N30" s="16"/>
      <c r="O30" s="16"/>
      <c r="P30" s="17"/>
    </row>
    <row r="31" spans="1:16" ht="16.2" customHeight="1" x14ac:dyDescent="0.25">
      <c r="A31" s="18">
        <v>27</v>
      </c>
      <c r="B31" s="19" t="s">
        <v>73</v>
      </c>
      <c r="C31" s="20" t="s">
        <v>74</v>
      </c>
      <c r="D31" s="20" t="str">
        <f t="shared" si="0"/>
        <v xml:space="preserve">MEDIDOR TRIFASICO CLASE 1 Y 2 ESTATICO
</v>
      </c>
      <c r="E31" s="21">
        <v>11.11</v>
      </c>
      <c r="F31" s="21">
        <v>427.93</v>
      </c>
      <c r="G31" s="19" t="s">
        <v>16</v>
      </c>
      <c r="H31" s="15">
        <f t="shared" si="2"/>
        <v>8</v>
      </c>
      <c r="I31" s="15">
        <f t="shared" si="3"/>
        <v>10</v>
      </c>
      <c r="J31" s="22" t="str">
        <f t="shared" si="1"/>
        <v>LE</v>
      </c>
      <c r="K31" s="15">
        <f t="shared" si="4"/>
        <v>40</v>
      </c>
      <c r="M31" s="16" t="s">
        <v>17</v>
      </c>
      <c r="N31" s="16"/>
      <c r="O31" s="16"/>
      <c r="P31" s="17"/>
    </row>
    <row r="32" spans="1:16" ht="16.2" customHeight="1" x14ac:dyDescent="0.25">
      <c r="A32" s="18">
        <v>28</v>
      </c>
      <c r="B32" s="19" t="s">
        <v>75</v>
      </c>
      <c r="C32" s="20" t="s">
        <v>76</v>
      </c>
      <c r="D32" s="20" t="str">
        <f t="shared" si="0"/>
        <v xml:space="preserve">MEDIDOR TRIFASICO CLASE 2 A INDUCCION
</v>
      </c>
      <c r="E32" s="21">
        <v>13.84</v>
      </c>
      <c r="F32" s="21">
        <v>532.71</v>
      </c>
      <c r="G32" s="19" t="s">
        <v>16</v>
      </c>
      <c r="H32" s="15">
        <f t="shared" si="2"/>
        <v>8</v>
      </c>
      <c r="I32" s="15">
        <f t="shared" si="3"/>
        <v>10</v>
      </c>
      <c r="J32" s="22" t="str">
        <f t="shared" si="1"/>
        <v>LE</v>
      </c>
      <c r="K32" s="15">
        <f t="shared" si="4"/>
        <v>39</v>
      </c>
      <c r="M32" s="16" t="s">
        <v>17</v>
      </c>
      <c r="N32" s="16"/>
      <c r="O32" s="16"/>
      <c r="P32" s="17"/>
    </row>
    <row r="33" spans="1:16" ht="16.2" customHeight="1" x14ac:dyDescent="0.25">
      <c r="A33" s="18">
        <v>29</v>
      </c>
      <c r="B33" s="19" t="s">
        <v>77</v>
      </c>
      <c r="C33" s="20" t="s">
        <v>78</v>
      </c>
      <c r="D33" s="20" t="str">
        <f t="shared" si="0"/>
        <v xml:space="preserve">MEDIDORES TRIFASICOS  (0,5 S)
</v>
      </c>
      <c r="E33" s="21">
        <v>14.52</v>
      </c>
      <c r="F33" s="21">
        <v>558.91</v>
      </c>
      <c r="G33" s="19" t="s">
        <v>16</v>
      </c>
      <c r="H33" s="15">
        <f t="shared" si="2"/>
        <v>8</v>
      </c>
      <c r="I33" s="15">
        <f t="shared" si="3"/>
        <v>10</v>
      </c>
      <c r="J33" s="22" t="str">
        <f t="shared" si="1"/>
        <v>LE</v>
      </c>
      <c r="K33" s="15">
        <f t="shared" si="4"/>
        <v>31</v>
      </c>
      <c r="M33" s="16" t="s">
        <v>17</v>
      </c>
      <c r="N33" s="16"/>
      <c r="O33" s="16"/>
      <c r="P33" s="17"/>
    </row>
    <row r="34" spans="1:16" ht="16.2" customHeight="1" x14ac:dyDescent="0.25">
      <c r="A34" s="18">
        <v>30</v>
      </c>
      <c r="B34" s="19" t="s">
        <v>79</v>
      </c>
      <c r="C34" s="20" t="s">
        <v>80</v>
      </c>
      <c r="D34" s="20" t="str">
        <f t="shared" si="0"/>
        <v xml:space="preserve">MEGHOMETRO (RESISTENCIA, TENSION, AISLAMIENTO)
</v>
      </c>
      <c r="E34" s="21">
        <v>14.27</v>
      </c>
      <c r="F34" s="21">
        <v>549.24</v>
      </c>
      <c r="G34" s="19" t="s">
        <v>16</v>
      </c>
      <c r="H34" s="15">
        <f t="shared" si="2"/>
        <v>8</v>
      </c>
      <c r="I34" s="15">
        <f t="shared" si="3"/>
        <v>10</v>
      </c>
      <c r="J34" s="22" t="str">
        <f t="shared" si="1"/>
        <v>LE</v>
      </c>
      <c r="K34" s="15">
        <f t="shared" si="4"/>
        <v>48</v>
      </c>
      <c r="M34" s="16" t="s">
        <v>17</v>
      </c>
      <c r="N34" s="16"/>
      <c r="O34" s="16"/>
      <c r="P34" s="17"/>
    </row>
    <row r="35" spans="1:16" ht="16.2" customHeight="1" x14ac:dyDescent="0.25">
      <c r="A35" s="18">
        <v>31</v>
      </c>
      <c r="B35" s="19" t="s">
        <v>81</v>
      </c>
      <c r="C35" s="20" t="s">
        <v>82</v>
      </c>
      <c r="D35" s="20" t="str">
        <f t="shared" si="0"/>
        <v xml:space="preserve">MEGHOMETRO (SOLO AISLAMIENTO)
</v>
      </c>
      <c r="E35" s="21">
        <v>10.86</v>
      </c>
      <c r="F35" s="21">
        <v>418.26</v>
      </c>
      <c r="G35" s="19" t="s">
        <v>16</v>
      </c>
      <c r="H35" s="15">
        <f t="shared" si="2"/>
        <v>8</v>
      </c>
      <c r="I35" s="15">
        <f t="shared" si="3"/>
        <v>10</v>
      </c>
      <c r="J35" s="22" t="str">
        <f t="shared" si="1"/>
        <v>LE</v>
      </c>
      <c r="K35" s="15">
        <f t="shared" si="4"/>
        <v>31</v>
      </c>
      <c r="M35" s="16" t="s">
        <v>17</v>
      </c>
      <c r="N35" s="16"/>
      <c r="O35" s="16"/>
      <c r="P35" s="17"/>
    </row>
    <row r="36" spans="1:16" ht="16.2" customHeight="1" x14ac:dyDescent="0.25">
      <c r="A36" s="18">
        <v>32</v>
      </c>
      <c r="B36" s="19" t="s">
        <v>83</v>
      </c>
      <c r="C36" s="20" t="s">
        <v>84</v>
      </c>
      <c r="D36" s="20" t="str">
        <f t="shared" si="0"/>
        <v xml:space="preserve">MULTIMETRO DIGITAL MULTIRANGO FLUKE 77;87;29; 179 SIMILARES
</v>
      </c>
      <c r="E36" s="21">
        <v>15.28</v>
      </c>
      <c r="F36" s="21">
        <v>588.36</v>
      </c>
      <c r="G36" s="19" t="s">
        <v>16</v>
      </c>
      <c r="H36" s="15">
        <f t="shared" si="2"/>
        <v>8</v>
      </c>
      <c r="I36" s="15">
        <f t="shared" si="3"/>
        <v>10</v>
      </c>
      <c r="J36" s="22" t="str">
        <f t="shared" si="1"/>
        <v>LE</v>
      </c>
      <c r="K36" s="15">
        <f t="shared" si="4"/>
        <v>61</v>
      </c>
      <c r="M36" s="16" t="s">
        <v>17</v>
      </c>
      <c r="N36" s="16"/>
      <c r="O36" s="16"/>
      <c r="P36" s="17"/>
    </row>
    <row r="37" spans="1:16" ht="16.2" customHeight="1" x14ac:dyDescent="0.25">
      <c r="A37" s="18">
        <v>33</v>
      </c>
      <c r="B37" s="19" t="s">
        <v>85</v>
      </c>
      <c r="C37" s="20" t="s">
        <v>86</v>
      </c>
      <c r="D37" s="20" t="str">
        <f t="shared" si="0"/>
        <v xml:space="preserve">PATRON MONOFASICO 0,5 (DIGITAL)
</v>
      </c>
      <c r="E37" s="21">
        <v>20.62</v>
      </c>
      <c r="F37" s="21">
        <v>793.74</v>
      </c>
      <c r="G37" s="19" t="s">
        <v>16</v>
      </c>
      <c r="H37" s="15">
        <f t="shared" si="2"/>
        <v>8</v>
      </c>
      <c r="I37" s="15">
        <f t="shared" si="3"/>
        <v>10</v>
      </c>
      <c r="J37" s="22" t="str">
        <f t="shared" si="1"/>
        <v>LE</v>
      </c>
      <c r="K37" s="15">
        <f t="shared" si="4"/>
        <v>33</v>
      </c>
      <c r="M37" s="16" t="s">
        <v>17</v>
      </c>
      <c r="N37" s="16"/>
      <c r="O37" s="16"/>
      <c r="P37" s="17"/>
    </row>
    <row r="38" spans="1:16" ht="16.2" customHeight="1" x14ac:dyDescent="0.25">
      <c r="A38" s="18">
        <v>34</v>
      </c>
      <c r="B38" s="19" t="s">
        <v>87</v>
      </c>
      <c r="C38" s="20" t="s">
        <v>88</v>
      </c>
      <c r="D38" s="20" t="str">
        <f t="shared" si="0"/>
        <v xml:space="preserve">PATRON MONOFASICO 0,5 A INDUCCION
</v>
      </c>
      <c r="E38" s="21">
        <v>23.34</v>
      </c>
      <c r="F38" s="21">
        <v>898.52</v>
      </c>
      <c r="G38" s="19" t="s">
        <v>16</v>
      </c>
      <c r="H38" s="15">
        <f t="shared" si="2"/>
        <v>8</v>
      </c>
      <c r="I38" s="15">
        <f t="shared" si="3"/>
        <v>10</v>
      </c>
      <c r="J38" s="22" t="str">
        <f t="shared" si="1"/>
        <v>LE</v>
      </c>
      <c r="K38" s="15">
        <f t="shared" si="4"/>
        <v>35</v>
      </c>
      <c r="M38" s="16" t="s">
        <v>17</v>
      </c>
      <c r="N38" s="16"/>
      <c r="O38" s="16"/>
      <c r="P38" s="17"/>
    </row>
    <row r="39" spans="1:16" ht="16.2" customHeight="1" x14ac:dyDescent="0.25">
      <c r="A39" s="18">
        <v>35</v>
      </c>
      <c r="B39" s="19" t="s">
        <v>89</v>
      </c>
      <c r="C39" s="20" t="s">
        <v>90</v>
      </c>
      <c r="D39" s="20" t="str">
        <f t="shared" si="0"/>
        <v xml:space="preserve">PATRON MONOFASICO CLASE 0,3 A 0,1
</v>
      </c>
      <c r="E39" s="21">
        <v>24.5</v>
      </c>
      <c r="F39" s="21">
        <v>943.23</v>
      </c>
      <c r="G39" s="19" t="s">
        <v>16</v>
      </c>
      <c r="H39" s="15">
        <f t="shared" si="2"/>
        <v>8</v>
      </c>
      <c r="I39" s="15">
        <f t="shared" si="3"/>
        <v>10</v>
      </c>
      <c r="J39" s="22" t="str">
        <f t="shared" si="1"/>
        <v>LE</v>
      </c>
      <c r="K39" s="15">
        <f t="shared" si="4"/>
        <v>35</v>
      </c>
      <c r="M39" s="16" t="s">
        <v>17</v>
      </c>
      <c r="N39" s="16"/>
      <c r="O39" s="16"/>
      <c r="P39" s="17"/>
    </row>
    <row r="40" spans="1:16" ht="16.2" customHeight="1" x14ac:dyDescent="0.25">
      <c r="A40" s="18">
        <v>36</v>
      </c>
      <c r="B40" s="19" t="s">
        <v>91</v>
      </c>
      <c r="C40" s="20" t="s">
        <v>92</v>
      </c>
      <c r="D40" s="20" t="str">
        <f t="shared" si="0"/>
        <v xml:space="preserve">PATRON MONOFASICO CON CARGA FICITICIA CLASE 0,5
</v>
      </c>
      <c r="E40" s="21">
        <v>27.56</v>
      </c>
      <c r="F40" s="22">
        <v>1060.94</v>
      </c>
      <c r="G40" s="19" t="s">
        <v>16</v>
      </c>
      <c r="H40" s="15">
        <f t="shared" si="2"/>
        <v>8</v>
      </c>
      <c r="I40" s="15">
        <f t="shared" si="3"/>
        <v>10</v>
      </c>
      <c r="J40" s="22" t="str">
        <f t="shared" si="1"/>
        <v>LE</v>
      </c>
      <c r="K40" s="15">
        <f t="shared" si="4"/>
        <v>49</v>
      </c>
      <c r="M40" s="16" t="s">
        <v>17</v>
      </c>
      <c r="N40" s="16"/>
      <c r="O40" s="16"/>
      <c r="P40" s="17"/>
    </row>
    <row r="41" spans="1:16" ht="16.2" customHeight="1" x14ac:dyDescent="0.25">
      <c r="A41" s="18">
        <v>37</v>
      </c>
      <c r="B41" s="19" t="s">
        <v>93</v>
      </c>
      <c r="C41" s="20" t="s">
        <v>94</v>
      </c>
      <c r="D41" s="20" t="str">
        <f t="shared" si="0"/>
        <v xml:space="preserve">PATRON TRIFASICO 0,5 A INDUCCION
</v>
      </c>
      <c r="E41" s="21">
        <v>28.92</v>
      </c>
      <c r="F41" s="22">
        <v>1113.33</v>
      </c>
      <c r="G41" s="19" t="s">
        <v>16</v>
      </c>
      <c r="H41" s="15">
        <f t="shared" si="2"/>
        <v>8</v>
      </c>
      <c r="I41" s="15">
        <f t="shared" si="3"/>
        <v>10</v>
      </c>
      <c r="J41" s="22" t="str">
        <f t="shared" si="1"/>
        <v>LE</v>
      </c>
      <c r="K41" s="15">
        <f t="shared" si="4"/>
        <v>34</v>
      </c>
      <c r="M41" s="16" t="s">
        <v>17</v>
      </c>
      <c r="N41" s="16"/>
      <c r="O41" s="16"/>
      <c r="P41" s="17"/>
    </row>
    <row r="42" spans="1:16" ht="16.2" customHeight="1" x14ac:dyDescent="0.25">
      <c r="A42" s="18">
        <v>38</v>
      </c>
      <c r="B42" s="19" t="s">
        <v>95</v>
      </c>
      <c r="C42" s="20" t="s">
        <v>96</v>
      </c>
      <c r="D42" s="20" t="str">
        <f t="shared" si="0"/>
        <v xml:space="preserve">PATRON TRIFASICO 0,5 DIGITAL
</v>
      </c>
      <c r="E42" s="21">
        <v>26.2</v>
      </c>
      <c r="F42" s="22">
        <v>1008.55</v>
      </c>
      <c r="G42" s="19" t="s">
        <v>16</v>
      </c>
      <c r="H42" s="15">
        <f t="shared" si="2"/>
        <v>8</v>
      </c>
      <c r="I42" s="15">
        <f t="shared" si="3"/>
        <v>10</v>
      </c>
      <c r="J42" s="22" t="str">
        <f t="shared" si="1"/>
        <v>LE</v>
      </c>
      <c r="K42" s="15">
        <f t="shared" si="4"/>
        <v>30</v>
      </c>
      <c r="M42" s="16" t="s">
        <v>17</v>
      </c>
      <c r="N42" s="16"/>
      <c r="O42" s="16"/>
      <c r="P42" s="17"/>
    </row>
    <row r="43" spans="1:16" ht="16.2" customHeight="1" x14ac:dyDescent="0.25">
      <c r="A43" s="18">
        <v>39</v>
      </c>
      <c r="B43" s="19" t="s">
        <v>97</v>
      </c>
      <c r="C43" s="20" t="s">
        <v>98</v>
      </c>
      <c r="D43" s="20" t="str">
        <f t="shared" si="0"/>
        <v xml:space="preserve">PATRON TRIFASICO CLASE 0,2 A 0,1
</v>
      </c>
      <c r="E43" s="21">
        <v>30.15</v>
      </c>
      <c r="F43" s="22">
        <v>1160.6600000000001</v>
      </c>
      <c r="G43" s="19" t="s">
        <v>16</v>
      </c>
      <c r="H43" s="15">
        <f t="shared" si="2"/>
        <v>8</v>
      </c>
      <c r="I43" s="15">
        <f t="shared" si="3"/>
        <v>10</v>
      </c>
      <c r="J43" s="22" t="str">
        <f t="shared" si="1"/>
        <v>LE</v>
      </c>
      <c r="K43" s="15">
        <f t="shared" si="4"/>
        <v>34</v>
      </c>
      <c r="M43" s="16" t="s">
        <v>17</v>
      </c>
      <c r="N43" s="16"/>
      <c r="O43" s="16"/>
      <c r="P43" s="17"/>
    </row>
    <row r="44" spans="1:16" ht="16.2" customHeight="1" x14ac:dyDescent="0.25">
      <c r="A44" s="18">
        <v>40</v>
      </c>
      <c r="B44" s="19" t="s">
        <v>99</v>
      </c>
      <c r="C44" s="20" t="s">
        <v>100</v>
      </c>
      <c r="D44" s="20" t="str">
        <f t="shared" si="0"/>
        <v xml:space="preserve">PINZA AMPERIMETRICA (SIMPLE)
</v>
      </c>
      <c r="E44" s="21">
        <v>11.34</v>
      </c>
      <c r="F44" s="21">
        <v>436.43</v>
      </c>
      <c r="G44" s="19" t="s">
        <v>16</v>
      </c>
      <c r="H44" s="15">
        <f t="shared" si="2"/>
        <v>8</v>
      </c>
      <c r="I44" s="15">
        <f t="shared" si="3"/>
        <v>10</v>
      </c>
      <c r="J44" s="22" t="str">
        <f t="shared" si="1"/>
        <v>LE</v>
      </c>
      <c r="K44" s="15">
        <f t="shared" si="4"/>
        <v>30</v>
      </c>
      <c r="M44" s="16" t="s">
        <v>17</v>
      </c>
      <c r="N44" s="16"/>
      <c r="O44" s="16"/>
      <c r="P44" s="17"/>
    </row>
    <row r="45" spans="1:16" ht="16.2" customHeight="1" x14ac:dyDescent="0.25">
      <c r="A45" s="18">
        <v>41</v>
      </c>
      <c r="B45" s="19" t="s">
        <v>101</v>
      </c>
      <c r="C45" s="20" t="s">
        <v>102</v>
      </c>
      <c r="D45" s="20" t="str">
        <f t="shared" si="0"/>
        <v xml:space="preserve">PINZA MULTIMETRICA
</v>
      </c>
      <c r="E45" s="21">
        <v>14.06</v>
      </c>
      <c r="F45" s="21">
        <v>541.21</v>
      </c>
      <c r="G45" s="19" t="s">
        <v>16</v>
      </c>
      <c r="H45" s="15">
        <f t="shared" si="2"/>
        <v>8</v>
      </c>
      <c r="I45" s="15">
        <f t="shared" si="3"/>
        <v>10</v>
      </c>
      <c r="J45" s="22" t="str">
        <f t="shared" si="1"/>
        <v>LE</v>
      </c>
      <c r="K45" s="15">
        <f t="shared" si="4"/>
        <v>20</v>
      </c>
      <c r="M45" s="16" t="s">
        <v>17</v>
      </c>
      <c r="N45" s="16"/>
      <c r="O45" s="16"/>
      <c r="P45" s="17"/>
    </row>
    <row r="46" spans="1:16" ht="16.2" customHeight="1" x14ac:dyDescent="0.25">
      <c r="A46" s="18">
        <v>42</v>
      </c>
      <c r="B46" s="19" t="s">
        <v>103</v>
      </c>
      <c r="C46" s="20" t="s">
        <v>104</v>
      </c>
      <c r="D46" s="20" t="str">
        <f t="shared" si="0"/>
        <v xml:space="preserve">PUENTE PARA RESISTENCIAS - KELVIN 0,01 µohm A 1111,1 ohm
</v>
      </c>
      <c r="E46" s="21">
        <v>19.7</v>
      </c>
      <c r="F46" s="21">
        <v>758.29</v>
      </c>
      <c r="G46" s="19" t="s">
        <v>16</v>
      </c>
      <c r="H46" s="15">
        <f t="shared" si="2"/>
        <v>8</v>
      </c>
      <c r="I46" s="15">
        <f t="shared" si="3"/>
        <v>10</v>
      </c>
      <c r="J46" s="22" t="str">
        <f t="shared" si="1"/>
        <v>LE</v>
      </c>
      <c r="K46" s="15">
        <f t="shared" si="4"/>
        <v>58</v>
      </c>
      <c r="M46" s="16"/>
      <c r="N46" s="16"/>
      <c r="O46" s="16" t="s">
        <v>17</v>
      </c>
      <c r="P46" s="17"/>
    </row>
    <row r="47" spans="1:16" ht="16.2" customHeight="1" x14ac:dyDescent="0.25">
      <c r="A47" s="18">
        <v>43</v>
      </c>
      <c r="B47" s="19" t="s">
        <v>105</v>
      </c>
      <c r="C47" s="20" t="s">
        <v>106</v>
      </c>
      <c r="D47" s="20" t="str">
        <f t="shared" si="0"/>
        <v xml:space="preserve">TELUROMETRO (3 ó 4 TERMINALES)
</v>
      </c>
      <c r="E47" s="21">
        <v>10.66</v>
      </c>
      <c r="F47" s="21">
        <v>410.58</v>
      </c>
      <c r="G47" s="19" t="s">
        <v>16</v>
      </c>
      <c r="H47" s="15">
        <f t="shared" si="2"/>
        <v>8</v>
      </c>
      <c r="I47" s="15">
        <f t="shared" si="3"/>
        <v>10</v>
      </c>
      <c r="J47" s="22" t="str">
        <f t="shared" si="1"/>
        <v>LE</v>
      </c>
      <c r="K47" s="15">
        <f t="shared" si="4"/>
        <v>32</v>
      </c>
      <c r="M47" s="16" t="s">
        <v>17</v>
      </c>
      <c r="N47" s="16"/>
      <c r="O47" s="16"/>
      <c r="P47" s="17"/>
    </row>
    <row r="48" spans="1:16" ht="16.2" customHeight="1" x14ac:dyDescent="0.25">
      <c r="A48" s="18">
        <v>44</v>
      </c>
      <c r="B48" s="19" t="s">
        <v>107</v>
      </c>
      <c r="C48" s="20" t="s">
        <v>108</v>
      </c>
      <c r="D48" s="20" t="str">
        <f t="shared" si="0"/>
        <v xml:space="preserve">TELUROMETRO (3 y 4 TERMINALES)
</v>
      </c>
      <c r="E48" s="21">
        <v>13.39</v>
      </c>
      <c r="F48" s="21">
        <v>515.36</v>
      </c>
      <c r="G48" s="19" t="s">
        <v>16</v>
      </c>
      <c r="H48" s="15">
        <f t="shared" si="2"/>
        <v>8</v>
      </c>
      <c r="I48" s="15">
        <f t="shared" si="3"/>
        <v>10</v>
      </c>
      <c r="J48" s="22" t="str">
        <f t="shared" si="1"/>
        <v>LE</v>
      </c>
      <c r="K48" s="15">
        <f t="shared" si="4"/>
        <v>32</v>
      </c>
      <c r="M48" s="16" t="s">
        <v>17</v>
      </c>
      <c r="N48" s="16"/>
      <c r="O48" s="16"/>
      <c r="P48" s="17"/>
    </row>
    <row r="49" spans="1:16" ht="16.2" customHeight="1" x14ac:dyDescent="0.25">
      <c r="A49" s="18">
        <v>45</v>
      </c>
      <c r="B49" s="19" t="s">
        <v>109</v>
      </c>
      <c r="C49" s="20" t="s">
        <v>110</v>
      </c>
      <c r="D49" s="20" t="str">
        <f t="shared" si="0"/>
        <v xml:space="preserve">VATIM./VOLT./AMP. ANALOG. 0,5 (4 RANGOS)
</v>
      </c>
      <c r="E49" s="21">
        <v>12.73</v>
      </c>
      <c r="F49" s="21">
        <v>490.21</v>
      </c>
      <c r="G49" s="19" t="s">
        <v>16</v>
      </c>
      <c r="H49" s="15">
        <f t="shared" si="2"/>
        <v>8</v>
      </c>
      <c r="I49" s="15">
        <f t="shared" si="3"/>
        <v>10</v>
      </c>
      <c r="J49" s="22" t="str">
        <f t="shared" si="1"/>
        <v>LE</v>
      </c>
      <c r="K49" s="15">
        <f t="shared" si="4"/>
        <v>42</v>
      </c>
      <c r="M49" s="16" t="s">
        <v>17</v>
      </c>
      <c r="N49" s="16"/>
      <c r="O49" s="16"/>
      <c r="P49" s="17"/>
    </row>
    <row r="50" spans="1:16" ht="16.2" customHeight="1" x14ac:dyDescent="0.25">
      <c r="A50" s="18">
        <v>46</v>
      </c>
      <c r="B50" s="19" t="s">
        <v>111</v>
      </c>
      <c r="C50" s="20" t="s">
        <v>112</v>
      </c>
      <c r="D50" s="20" t="str">
        <f t="shared" si="0"/>
        <v xml:space="preserve">VATIM./VOLT./AMP. ANALOG. 1,5
</v>
      </c>
      <c r="E50" s="21">
        <v>10.01</v>
      </c>
      <c r="F50" s="21">
        <v>385.43</v>
      </c>
      <c r="G50" s="19" t="s">
        <v>16</v>
      </c>
      <c r="H50" s="15">
        <f t="shared" si="2"/>
        <v>8</v>
      </c>
      <c r="I50" s="15">
        <f t="shared" si="3"/>
        <v>10</v>
      </c>
      <c r="J50" s="22" t="str">
        <f t="shared" si="1"/>
        <v>LE</v>
      </c>
      <c r="K50" s="15">
        <f t="shared" si="4"/>
        <v>31</v>
      </c>
      <c r="M50" s="16" t="s">
        <v>17</v>
      </c>
      <c r="N50" s="16"/>
      <c r="O50" s="16"/>
      <c r="P50" s="17"/>
    </row>
    <row r="51" spans="1:16" ht="16.2" customHeight="1" x14ac:dyDescent="0.25">
      <c r="A51" s="18">
        <v>47</v>
      </c>
      <c r="B51" s="19" t="s">
        <v>113</v>
      </c>
      <c r="C51" s="20" t="s">
        <v>114</v>
      </c>
      <c r="D51" s="20" t="str">
        <f t="shared" si="0"/>
        <v xml:space="preserve">CALIBRADORES VOLT / MILIAMP (REF. FLUKE 715)
</v>
      </c>
      <c r="E51" s="21">
        <v>14.71</v>
      </c>
      <c r="F51" s="21">
        <v>566.32000000000005</v>
      </c>
      <c r="G51" s="19" t="s">
        <v>16</v>
      </c>
      <c r="H51" s="15">
        <f t="shared" si="2"/>
        <v>8</v>
      </c>
      <c r="I51" s="15">
        <f t="shared" si="3"/>
        <v>10</v>
      </c>
      <c r="J51" s="22" t="str">
        <f t="shared" si="1"/>
        <v>LE</v>
      </c>
      <c r="K51" s="15">
        <f t="shared" si="4"/>
        <v>46</v>
      </c>
      <c r="M51" s="16" t="s">
        <v>17</v>
      </c>
      <c r="N51" s="16"/>
      <c r="O51" s="16"/>
      <c r="P51" s="17"/>
    </row>
    <row r="52" spans="1:16" ht="16.2" customHeight="1" x14ac:dyDescent="0.25">
      <c r="A52" s="18">
        <v>48</v>
      </c>
      <c r="B52" s="19" t="s">
        <v>115</v>
      </c>
      <c r="C52" s="20" t="s">
        <v>116</v>
      </c>
      <c r="D52" s="20" t="str">
        <f t="shared" si="0"/>
        <v xml:space="preserve">RESISTENCIA
</v>
      </c>
      <c r="E52" s="21">
        <v>5</v>
      </c>
      <c r="F52" s="21">
        <v>192.56</v>
      </c>
      <c r="G52" s="19" t="s">
        <v>16</v>
      </c>
      <c r="H52" s="15">
        <f t="shared" si="2"/>
        <v>8</v>
      </c>
      <c r="I52" s="15">
        <f t="shared" si="3"/>
        <v>10</v>
      </c>
      <c r="J52" s="22" t="str">
        <f t="shared" si="1"/>
        <v>LE</v>
      </c>
      <c r="K52" s="15">
        <f t="shared" si="4"/>
        <v>13</v>
      </c>
      <c r="M52" s="16" t="s">
        <v>17</v>
      </c>
      <c r="N52" s="16"/>
      <c r="O52" s="16"/>
      <c r="P52" s="17"/>
    </row>
    <row r="53" spans="1:16" ht="16.2" customHeight="1" x14ac:dyDescent="0.25">
      <c r="A53" s="18">
        <v>49</v>
      </c>
      <c r="B53" s="19" t="s">
        <v>117</v>
      </c>
      <c r="C53" s="20" t="s">
        <v>118</v>
      </c>
      <c r="D53" s="20" t="str">
        <f t="shared" si="0"/>
        <v xml:space="preserve">MEDIDOR/SIMULADOR (REF FLUKE 705) (MEDIDOR DE LAZO)
</v>
      </c>
      <c r="E53" s="21">
        <v>14.71</v>
      </c>
      <c r="F53" s="21">
        <v>566.32000000000005</v>
      </c>
      <c r="G53" s="19" t="s">
        <v>16</v>
      </c>
      <c r="H53" s="15">
        <f t="shared" si="2"/>
        <v>8</v>
      </c>
      <c r="I53" s="15">
        <f t="shared" si="3"/>
        <v>10</v>
      </c>
      <c r="J53" s="22" t="str">
        <f t="shared" si="1"/>
        <v>LE</v>
      </c>
      <c r="K53" s="15">
        <f t="shared" si="4"/>
        <v>53</v>
      </c>
      <c r="M53" s="16"/>
      <c r="N53" s="16" t="s">
        <v>17</v>
      </c>
      <c r="O53" s="16"/>
      <c r="P53" s="17" t="s">
        <v>119</v>
      </c>
    </row>
    <row r="54" spans="1:16" ht="16.2" customHeight="1" x14ac:dyDescent="0.25">
      <c r="A54" s="18">
        <v>50</v>
      </c>
      <c r="B54" s="19" t="s">
        <v>120</v>
      </c>
      <c r="C54" s="20" t="s">
        <v>121</v>
      </c>
      <c r="D54" s="20" t="str">
        <f t="shared" si="0"/>
        <v xml:space="preserve">CALIBRADOR DE TERMOCUPLAS
</v>
      </c>
      <c r="E54" s="21">
        <v>14.71</v>
      </c>
      <c r="F54" s="21">
        <v>566.32000000000005</v>
      </c>
      <c r="G54" s="19" t="s">
        <v>16</v>
      </c>
      <c r="H54" s="15">
        <f t="shared" si="2"/>
        <v>8</v>
      </c>
      <c r="I54" s="15">
        <f t="shared" si="3"/>
        <v>10</v>
      </c>
      <c r="J54" s="22" t="str">
        <f t="shared" si="1"/>
        <v>LE</v>
      </c>
      <c r="K54" s="15">
        <f t="shared" si="4"/>
        <v>27</v>
      </c>
      <c r="M54" s="16"/>
      <c r="N54" s="16" t="s">
        <v>17</v>
      </c>
      <c r="O54" s="16"/>
      <c r="P54" s="17" t="s">
        <v>119</v>
      </c>
    </row>
    <row r="55" spans="1:16" ht="16.2" customHeight="1" x14ac:dyDescent="0.25">
      <c r="A55" s="18">
        <v>51</v>
      </c>
      <c r="B55" s="19" t="s">
        <v>122</v>
      </c>
      <c r="C55" s="20" t="s">
        <v>123</v>
      </c>
      <c r="D55" s="20" t="str">
        <f t="shared" si="0"/>
        <v xml:space="preserve">DECADA DE RESISTENCIA DE 0,1% A 0,05% (5 DIALES)
</v>
      </c>
      <c r="E55" s="21">
        <v>18.66</v>
      </c>
      <c r="F55" s="21">
        <v>718.47</v>
      </c>
      <c r="G55" s="19" t="s">
        <v>16</v>
      </c>
      <c r="H55" s="15">
        <f t="shared" si="2"/>
        <v>8</v>
      </c>
      <c r="I55" s="15">
        <f t="shared" si="3"/>
        <v>10</v>
      </c>
      <c r="J55" s="22" t="str">
        <f t="shared" si="1"/>
        <v>LE</v>
      </c>
      <c r="K55" s="15">
        <f t="shared" si="4"/>
        <v>50</v>
      </c>
      <c r="M55" s="16" t="s">
        <v>17</v>
      </c>
      <c r="N55" s="16"/>
      <c r="O55" s="16"/>
      <c r="P55" s="17"/>
    </row>
    <row r="56" spans="1:16" ht="16.2" customHeight="1" x14ac:dyDescent="0.25">
      <c r="A56" s="18">
        <v>52</v>
      </c>
      <c r="B56" s="19" t="s">
        <v>124</v>
      </c>
      <c r="C56" s="20" t="s">
        <v>125</v>
      </c>
      <c r="D56" s="20" t="str">
        <f t="shared" si="0"/>
        <v xml:space="preserve">DECADA DE RESISTENCIA DE 0,1% A 0,05 % (DIAL ADICIONAL)
</v>
      </c>
      <c r="E56" s="21">
        <v>3.76</v>
      </c>
      <c r="F56" s="21">
        <v>144.78</v>
      </c>
      <c r="G56" s="19" t="s">
        <v>16</v>
      </c>
      <c r="H56" s="15">
        <f t="shared" si="2"/>
        <v>8</v>
      </c>
      <c r="I56" s="15">
        <f t="shared" si="3"/>
        <v>10</v>
      </c>
      <c r="J56" s="22" t="str">
        <f t="shared" si="1"/>
        <v>LE</v>
      </c>
      <c r="K56" s="15">
        <f t="shared" si="4"/>
        <v>57</v>
      </c>
      <c r="M56" s="16" t="s">
        <v>17</v>
      </c>
      <c r="N56" s="16"/>
      <c r="O56" s="16"/>
      <c r="P56" s="17"/>
    </row>
    <row r="57" spans="1:16" ht="16.2" customHeight="1" x14ac:dyDescent="0.25">
      <c r="A57" s="18">
        <v>53</v>
      </c>
      <c r="B57" s="19" t="s">
        <v>126</v>
      </c>
      <c r="C57" s="20" t="s">
        <v>127</v>
      </c>
      <c r="D57" s="20" t="str">
        <f t="shared" si="0"/>
        <v xml:space="preserve">JGO. 6 RESISTENCIAS DE 0,1 %
</v>
      </c>
      <c r="E57" s="21">
        <v>12.13</v>
      </c>
      <c r="F57" s="21">
        <v>466.99</v>
      </c>
      <c r="G57" s="19" t="s">
        <v>16</v>
      </c>
      <c r="H57" s="15">
        <f t="shared" si="2"/>
        <v>8</v>
      </c>
      <c r="I57" s="15">
        <f t="shared" si="3"/>
        <v>10</v>
      </c>
      <c r="J57" s="22" t="str">
        <f t="shared" si="1"/>
        <v>LE</v>
      </c>
      <c r="K57" s="15">
        <f t="shared" si="4"/>
        <v>30</v>
      </c>
      <c r="M57" s="16" t="s">
        <v>17</v>
      </c>
      <c r="N57" s="16"/>
      <c r="O57" s="16"/>
      <c r="P57" s="17"/>
    </row>
    <row r="58" spans="1:16" ht="16.2" customHeight="1" x14ac:dyDescent="0.25">
      <c r="A58" s="18">
        <v>54</v>
      </c>
      <c r="B58" s="19" t="s">
        <v>128</v>
      </c>
      <c r="C58" s="20" t="s">
        <v>129</v>
      </c>
      <c r="D58" s="20" t="str">
        <f t="shared" si="0"/>
        <v xml:space="preserve">JGO. 3 RESIST. ERROR 0,1%
</v>
      </c>
      <c r="E58" s="21">
        <v>11.22</v>
      </c>
      <c r="F58" s="21">
        <v>432.06</v>
      </c>
      <c r="G58" s="19" t="s">
        <v>16</v>
      </c>
      <c r="H58" s="15">
        <f t="shared" si="2"/>
        <v>8</v>
      </c>
      <c r="I58" s="15">
        <f t="shared" si="3"/>
        <v>10</v>
      </c>
      <c r="J58" s="22" t="str">
        <f t="shared" si="1"/>
        <v>LE</v>
      </c>
      <c r="K58" s="15">
        <f t="shared" si="4"/>
        <v>27</v>
      </c>
      <c r="M58" s="16" t="s">
        <v>17</v>
      </c>
      <c r="N58" s="16"/>
      <c r="O58" s="16"/>
      <c r="P58" s="17"/>
    </row>
    <row r="59" spans="1:16" ht="16.2" customHeight="1" x14ac:dyDescent="0.25">
      <c r="A59" s="18">
        <v>55</v>
      </c>
      <c r="B59" s="19" t="s">
        <v>130</v>
      </c>
      <c r="C59" s="20" t="s">
        <v>131</v>
      </c>
      <c r="D59" s="20" t="str">
        <f t="shared" si="0"/>
        <v xml:space="preserve">MULTIMETRO DIGITAL 5 1/2
</v>
      </c>
      <c r="E59" s="21">
        <v>22.09</v>
      </c>
      <c r="F59" s="21">
        <v>850.32</v>
      </c>
      <c r="G59" s="19" t="s">
        <v>16</v>
      </c>
      <c r="H59" s="15">
        <f t="shared" si="2"/>
        <v>8</v>
      </c>
      <c r="I59" s="15">
        <f t="shared" si="3"/>
        <v>10</v>
      </c>
      <c r="J59" s="22" t="str">
        <f t="shared" si="1"/>
        <v>LE</v>
      </c>
      <c r="K59" s="15">
        <f t="shared" si="4"/>
        <v>26</v>
      </c>
      <c r="M59" s="16" t="s">
        <v>17</v>
      </c>
      <c r="N59" s="16"/>
      <c r="O59" s="16"/>
      <c r="P59" s="17"/>
    </row>
    <row r="60" spans="1:16" ht="16.2" customHeight="1" x14ac:dyDescent="0.25">
      <c r="A60" s="18">
        <v>56</v>
      </c>
      <c r="B60" s="19" t="s">
        <v>132</v>
      </c>
      <c r="C60" s="20" t="s">
        <v>133</v>
      </c>
      <c r="D60" s="20" t="str">
        <f t="shared" si="0"/>
        <v xml:space="preserve">MULTIMETRO DIGITAL 6 1/2
</v>
      </c>
      <c r="E60" s="21">
        <v>28.29</v>
      </c>
      <c r="F60" s="22">
        <v>1089.23</v>
      </c>
      <c r="G60" s="19" t="s">
        <v>16</v>
      </c>
      <c r="H60" s="15">
        <f t="shared" si="2"/>
        <v>8</v>
      </c>
      <c r="I60" s="15">
        <f t="shared" si="3"/>
        <v>10</v>
      </c>
      <c r="J60" s="22" t="str">
        <f t="shared" si="1"/>
        <v>LE</v>
      </c>
      <c r="K60" s="15">
        <f t="shared" si="4"/>
        <v>26</v>
      </c>
      <c r="M60" s="16" t="s">
        <v>17</v>
      </c>
      <c r="N60" s="16"/>
      <c r="O60" s="16"/>
      <c r="P60" s="17"/>
    </row>
    <row r="61" spans="1:16" ht="16.2" customHeight="1" x14ac:dyDescent="0.25">
      <c r="A61" s="18">
        <v>57</v>
      </c>
      <c r="B61" s="19" t="s">
        <v>134</v>
      </c>
      <c r="C61" s="20" t="s">
        <v>135</v>
      </c>
      <c r="D61" s="20" t="str">
        <f t="shared" si="0"/>
        <v xml:space="preserve">INDICADORES DIGITALES
</v>
      </c>
      <c r="E61" s="21">
        <v>9.25</v>
      </c>
      <c r="F61" s="21">
        <v>356.13</v>
      </c>
      <c r="G61" s="19" t="s">
        <v>16</v>
      </c>
      <c r="H61" s="15">
        <f t="shared" si="2"/>
        <v>8</v>
      </c>
      <c r="I61" s="15">
        <f t="shared" si="3"/>
        <v>10</v>
      </c>
      <c r="J61" s="22" t="str">
        <f t="shared" si="1"/>
        <v>LE</v>
      </c>
      <c r="K61" s="15">
        <f t="shared" si="4"/>
        <v>23</v>
      </c>
      <c r="M61" s="16"/>
      <c r="N61" s="16"/>
      <c r="O61" s="16" t="s">
        <v>17</v>
      </c>
      <c r="P61" s="17" t="s">
        <v>136</v>
      </c>
    </row>
    <row r="62" spans="1:16" ht="16.2" customHeight="1" x14ac:dyDescent="0.25">
      <c r="A62" s="18">
        <v>58</v>
      </c>
      <c r="B62" s="19" t="s">
        <v>137</v>
      </c>
      <c r="C62" s="20" t="s">
        <v>138</v>
      </c>
      <c r="D62" s="20" t="str">
        <f t="shared" si="0"/>
        <v xml:space="preserve">CALIBRACIÓN DE LUXOMETRO (solo hasta 4000 lux) (1 rango adicional)
</v>
      </c>
      <c r="E62" s="21">
        <v>7.79</v>
      </c>
      <c r="F62" s="21">
        <v>300.10000000000002</v>
      </c>
      <c r="G62" s="19" t="s">
        <v>16</v>
      </c>
      <c r="H62" s="15">
        <f t="shared" si="2"/>
        <v>8</v>
      </c>
      <c r="I62" s="15">
        <f t="shared" si="3"/>
        <v>10</v>
      </c>
      <c r="J62" s="22" t="str">
        <f t="shared" si="1"/>
        <v>LE</v>
      </c>
      <c r="K62" s="15">
        <f t="shared" si="4"/>
        <v>68</v>
      </c>
      <c r="M62" s="16"/>
      <c r="N62" s="16" t="s">
        <v>17</v>
      </c>
      <c r="O62" s="16"/>
      <c r="P62" s="17" t="s">
        <v>70</v>
      </c>
    </row>
    <row r="63" spans="1:16" ht="16.2" customHeight="1" x14ac:dyDescent="0.25">
      <c r="A63" s="18">
        <v>59</v>
      </c>
      <c r="B63" s="19" t="s">
        <v>139</v>
      </c>
      <c r="C63" s="20" t="s">
        <v>140</v>
      </c>
      <c r="D63" s="20" t="str">
        <f t="shared" si="0"/>
        <v xml:space="preserve">MEDIDOR DE RESISTENCIA DE ALTA CORRIENTE
</v>
      </c>
      <c r="E63" s="21">
        <v>16.61</v>
      </c>
      <c r="F63" s="21">
        <v>639.66999999999996</v>
      </c>
      <c r="G63" s="19" t="s">
        <v>16</v>
      </c>
      <c r="H63" s="15">
        <f t="shared" si="2"/>
        <v>8</v>
      </c>
      <c r="I63" s="15">
        <f t="shared" si="3"/>
        <v>10</v>
      </c>
      <c r="J63" s="22" t="str">
        <f t="shared" si="1"/>
        <v>LE</v>
      </c>
      <c r="K63" s="15">
        <f t="shared" si="4"/>
        <v>42</v>
      </c>
      <c r="M63" s="16"/>
      <c r="N63" s="16" t="s">
        <v>17</v>
      </c>
      <c r="O63" s="16"/>
      <c r="P63" s="17" t="s">
        <v>141</v>
      </c>
    </row>
    <row r="64" spans="1:16" ht="16.2" customHeight="1" x14ac:dyDescent="0.25">
      <c r="A64" s="18">
        <v>60</v>
      </c>
      <c r="B64" s="19" t="s">
        <v>142</v>
      </c>
      <c r="C64" s="20" t="s">
        <v>143</v>
      </c>
      <c r="D64" s="20" t="str">
        <f t="shared" si="0"/>
        <v xml:space="preserve">CALIBRADOR MULTIFUNCION (TENSION/CORRIENTE/RESISTENCIA-5100)
</v>
      </c>
      <c r="E64" s="21">
        <v>45.76</v>
      </c>
      <c r="F64" s="22">
        <v>1761.94</v>
      </c>
      <c r="G64" s="19" t="s">
        <v>16</v>
      </c>
      <c r="H64" s="15">
        <f t="shared" si="2"/>
        <v>8</v>
      </c>
      <c r="I64" s="15">
        <f t="shared" si="3"/>
        <v>10</v>
      </c>
      <c r="J64" s="22" t="str">
        <f t="shared" si="1"/>
        <v>LE</v>
      </c>
      <c r="K64" s="15">
        <f t="shared" si="4"/>
        <v>62</v>
      </c>
      <c r="M64" s="16" t="s">
        <v>17</v>
      </c>
      <c r="N64" s="16"/>
      <c r="O64" s="16"/>
      <c r="P64" s="17"/>
    </row>
    <row r="65" spans="1:16" ht="16.2" customHeight="1" x14ac:dyDescent="0.25">
      <c r="A65" s="18">
        <v>61</v>
      </c>
      <c r="B65" s="19" t="s">
        <v>144</v>
      </c>
      <c r="C65" s="20" t="s">
        <v>145</v>
      </c>
      <c r="D65" s="20" t="str">
        <f t="shared" si="0"/>
        <v xml:space="preserve">TRANSFORMADOR RELACION 1:1 CLASE 0,2
</v>
      </c>
      <c r="E65" s="21">
        <v>13.04</v>
      </c>
      <c r="F65" s="21">
        <v>502.21</v>
      </c>
      <c r="G65" s="19" t="s">
        <v>16</v>
      </c>
      <c r="H65" s="15">
        <f t="shared" si="2"/>
        <v>8</v>
      </c>
      <c r="I65" s="15">
        <f t="shared" si="3"/>
        <v>10</v>
      </c>
      <c r="J65" s="22" t="str">
        <f t="shared" si="1"/>
        <v>LE</v>
      </c>
      <c r="K65" s="15">
        <f t="shared" si="4"/>
        <v>38</v>
      </c>
      <c r="M65" s="16" t="s">
        <v>17</v>
      </c>
      <c r="N65" s="16"/>
      <c r="O65" s="16"/>
      <c r="P65" s="17"/>
    </row>
    <row r="66" spans="1:16" ht="16.2" customHeight="1" x14ac:dyDescent="0.25">
      <c r="A66" s="18">
        <v>62</v>
      </c>
      <c r="B66" s="19" t="s">
        <v>146</v>
      </c>
      <c r="C66" s="20" t="s">
        <v>147</v>
      </c>
      <c r="D66" s="20" t="str">
        <f t="shared" si="0"/>
        <v xml:space="preserve">PATRON MONF CLASE 0,1 A 0,5 PUNTO ADICIONAL FUERA DE RANGO, durante la ejecución del servicio LE037; LE038 ó LE039 (Se emitirá un Inf. de Calibración)
</v>
      </c>
      <c r="E66" s="21">
        <v>5.56</v>
      </c>
      <c r="F66" s="21">
        <v>213.93</v>
      </c>
      <c r="G66" s="19" t="s">
        <v>16</v>
      </c>
      <c r="H66" s="15">
        <f t="shared" si="2"/>
        <v>8</v>
      </c>
      <c r="I66" s="15">
        <f t="shared" si="3"/>
        <v>10</v>
      </c>
      <c r="J66" s="22" t="str">
        <f t="shared" si="1"/>
        <v>LE</v>
      </c>
      <c r="K66" s="15">
        <f t="shared" si="4"/>
        <v>152</v>
      </c>
      <c r="M66" s="16" t="s">
        <v>17</v>
      </c>
      <c r="N66" s="16"/>
      <c r="O66" s="16"/>
      <c r="P66" s="17"/>
    </row>
    <row r="67" spans="1:16" ht="16.2" customHeight="1" x14ac:dyDescent="0.25">
      <c r="A67" s="18">
        <v>63</v>
      </c>
      <c r="B67" s="19" t="s">
        <v>148</v>
      </c>
      <c r="C67" s="20" t="s">
        <v>149</v>
      </c>
      <c r="D67" s="20" t="str">
        <f t="shared" si="0"/>
        <v xml:space="preserve">EQUIPO DE ENSAYO DE MEDIDORES TRIFÁSICOS CON EVALUACION DE PUESTOS DE VERIFICACION DE ERROR (HASTA 10 PUESTOS)
</v>
      </c>
      <c r="E67" s="21">
        <v>83.83</v>
      </c>
      <c r="F67" s="22">
        <v>3227.32</v>
      </c>
      <c r="G67" s="19" t="s">
        <v>16</v>
      </c>
      <c r="H67" s="15">
        <f t="shared" si="2"/>
        <v>8</v>
      </c>
      <c r="I67" s="15">
        <f t="shared" si="3"/>
        <v>10</v>
      </c>
      <c r="J67" s="22" t="str">
        <f t="shared" si="1"/>
        <v>LE</v>
      </c>
      <c r="K67" s="15">
        <f t="shared" si="4"/>
        <v>112</v>
      </c>
      <c r="M67" s="16" t="s">
        <v>17</v>
      </c>
      <c r="N67" s="16"/>
      <c r="O67" s="16"/>
      <c r="P67" s="17"/>
    </row>
    <row r="68" spans="1:16" ht="16.2" customHeight="1" x14ac:dyDescent="0.25">
      <c r="A68" s="18">
        <v>64</v>
      </c>
      <c r="B68" s="19" t="s">
        <v>150</v>
      </c>
      <c r="C68" s="20" t="s">
        <v>151</v>
      </c>
      <c r="D68" s="20" t="str">
        <f t="shared" si="0"/>
        <v xml:space="preserve">EQUIPO DE ENSAYO DE MEDIDORES MONOFÁSICOS CON EVALUACION DE PUESTOS DE VERIFICACION DE ERROR (HASTA 20 PUESTOS)
</v>
      </c>
      <c r="E68" s="21">
        <v>60.73</v>
      </c>
      <c r="F68" s="22">
        <v>2337.94</v>
      </c>
      <c r="G68" s="19" t="s">
        <v>16</v>
      </c>
      <c r="H68" s="15">
        <f t="shared" si="2"/>
        <v>8</v>
      </c>
      <c r="I68" s="15">
        <f t="shared" si="3"/>
        <v>10</v>
      </c>
      <c r="J68" s="22" t="str">
        <f t="shared" si="1"/>
        <v>LE</v>
      </c>
      <c r="K68" s="15">
        <f t="shared" si="4"/>
        <v>113</v>
      </c>
      <c r="M68" s="16" t="s">
        <v>17</v>
      </c>
      <c r="N68" s="16"/>
      <c r="O68" s="16"/>
      <c r="P68" s="17"/>
    </row>
    <row r="69" spans="1:16" ht="16.2" customHeight="1" x14ac:dyDescent="0.25">
      <c r="A69" s="18">
        <v>65</v>
      </c>
      <c r="B69" s="19" t="s">
        <v>152</v>
      </c>
      <c r="C69" s="20" t="s">
        <v>153</v>
      </c>
      <c r="D69" s="20" t="str">
        <f t="shared" ref="D69:D132" si="5">MID(C69,1,K69-1)</f>
        <v xml:space="preserve">DETERMINACIÓN EN ELECTRICIDAD, ENERGÍA Y AC/DC (ESPECIALES)
</v>
      </c>
      <c r="E69" s="21">
        <v>14.01</v>
      </c>
      <c r="F69" s="21">
        <v>539.46</v>
      </c>
      <c r="G69" s="19" t="s">
        <v>16</v>
      </c>
      <c r="H69" s="15">
        <f t="shared" si="2"/>
        <v>8</v>
      </c>
      <c r="I69" s="15">
        <f t="shared" si="3"/>
        <v>10</v>
      </c>
      <c r="J69" s="22" t="str">
        <f t="shared" ref="J69:J132" si="6">MID(B69,H69,I69-H69)</f>
        <v>LE</v>
      </c>
      <c r="K69" s="15">
        <f t="shared" si="4"/>
        <v>61</v>
      </c>
      <c r="M69" s="16" t="s">
        <v>17</v>
      </c>
      <c r="N69" s="16"/>
      <c r="O69" s="16"/>
      <c r="P69" s="17"/>
    </row>
    <row r="70" spans="1:16" ht="16.2" customHeight="1" x14ac:dyDescent="0.25">
      <c r="A70" s="25">
        <v>66</v>
      </c>
      <c r="B70" s="26" t="s">
        <v>154</v>
      </c>
      <c r="C70" s="27" t="s">
        <v>155</v>
      </c>
      <c r="D70" s="27" t="str">
        <f t="shared" si="5"/>
        <v xml:space="preserve">SONOMETRO CLASE 1 Y 2 (verificación) 4 niveles
</v>
      </c>
      <c r="E70" s="28">
        <v>8.8800000000000008</v>
      </c>
      <c r="F70" s="28">
        <v>341.77</v>
      </c>
      <c r="G70" s="26" t="s">
        <v>16</v>
      </c>
      <c r="H70" s="29">
        <f t="shared" ref="H70:H133" si="7">SEARCH("L",B70,1)</f>
        <v>8</v>
      </c>
      <c r="I70" s="29">
        <f t="shared" ref="I70:I133" si="8">SEARCH(" ",B70,H70)</f>
        <v>11</v>
      </c>
      <c r="J70" s="30" t="str">
        <f t="shared" si="6"/>
        <v>LAC</v>
      </c>
      <c r="K70" s="29">
        <f t="shared" ref="K70:K133" si="9">SEARCH("Base",C70,1)</f>
        <v>48</v>
      </c>
      <c r="M70" s="31" t="s">
        <v>17</v>
      </c>
      <c r="N70" s="31"/>
      <c r="O70" s="31"/>
      <c r="P70" s="32"/>
    </row>
    <row r="71" spans="1:16" ht="16.2" customHeight="1" x14ac:dyDescent="0.25">
      <c r="A71" s="25">
        <v>67</v>
      </c>
      <c r="B71" s="26" t="s">
        <v>156</v>
      </c>
      <c r="C71" s="27" t="s">
        <v>157</v>
      </c>
      <c r="D71" s="27" t="str">
        <f t="shared" si="5"/>
        <v xml:space="preserve">SONOMETRO CLASE 1 Y 2 (calibración)
</v>
      </c>
      <c r="E71" s="28">
        <v>22.46</v>
      </c>
      <c r="F71" s="28">
        <v>864.53</v>
      </c>
      <c r="G71" s="26" t="s">
        <v>16</v>
      </c>
      <c r="H71" s="29">
        <f t="shared" si="7"/>
        <v>8</v>
      </c>
      <c r="I71" s="29">
        <f t="shared" si="8"/>
        <v>11</v>
      </c>
      <c r="J71" s="30" t="str">
        <f t="shared" si="6"/>
        <v>LAC</v>
      </c>
      <c r="K71" s="29">
        <f t="shared" si="9"/>
        <v>37</v>
      </c>
      <c r="M71" s="31" t="s">
        <v>17</v>
      </c>
      <c r="N71" s="31"/>
      <c r="O71" s="31"/>
      <c r="P71" s="32"/>
    </row>
    <row r="72" spans="1:16" ht="16.2" customHeight="1" x14ac:dyDescent="0.25">
      <c r="A72" s="25">
        <v>68</v>
      </c>
      <c r="B72" s="26" t="s">
        <v>158</v>
      </c>
      <c r="C72" s="27" t="s">
        <v>159</v>
      </c>
      <c r="D72" s="27" t="str">
        <f t="shared" si="5"/>
        <v xml:space="preserve">DETERMINACIÓN EN ACUSTICA (ESPECIALES)
</v>
      </c>
      <c r="E72" s="28">
        <v>20.89</v>
      </c>
      <c r="F72" s="28">
        <v>804.45</v>
      </c>
      <c r="G72" s="26" t="s">
        <v>16</v>
      </c>
      <c r="H72" s="29">
        <f t="shared" si="7"/>
        <v>8</v>
      </c>
      <c r="I72" s="29">
        <f t="shared" si="8"/>
        <v>11</v>
      </c>
      <c r="J72" s="30" t="str">
        <f t="shared" si="6"/>
        <v>LAC</v>
      </c>
      <c r="K72" s="29">
        <f t="shared" si="9"/>
        <v>40</v>
      </c>
      <c r="M72" s="31"/>
      <c r="N72" s="31" t="s">
        <v>17</v>
      </c>
      <c r="O72" s="31"/>
      <c r="P72" s="32" t="s">
        <v>160</v>
      </c>
    </row>
    <row r="73" spans="1:16" ht="16.2" customHeight="1" x14ac:dyDescent="0.25">
      <c r="A73" s="18">
        <v>69</v>
      </c>
      <c r="B73" s="19" t="s">
        <v>161</v>
      </c>
      <c r="C73" s="20" t="s">
        <v>162</v>
      </c>
      <c r="D73" s="20" t="str">
        <f t="shared" si="5"/>
        <v xml:space="preserve">BARO-TERMO-HIGROMETRO
</v>
      </c>
      <c r="E73" s="21">
        <v>15.65</v>
      </c>
      <c r="F73" s="21">
        <v>602.42999999999995</v>
      </c>
      <c r="G73" s="19" t="s">
        <v>16</v>
      </c>
      <c r="H73" s="15">
        <f t="shared" si="7"/>
        <v>8</v>
      </c>
      <c r="I73" s="15">
        <f t="shared" si="8"/>
        <v>10</v>
      </c>
      <c r="J73" s="22" t="str">
        <f t="shared" si="6"/>
        <v>LT</v>
      </c>
      <c r="K73" s="15">
        <f t="shared" si="9"/>
        <v>23</v>
      </c>
      <c r="M73" s="16"/>
      <c r="N73" s="16"/>
      <c r="O73" s="16" t="s">
        <v>17</v>
      </c>
      <c r="P73" s="17" t="s">
        <v>163</v>
      </c>
    </row>
    <row r="74" spans="1:16" ht="16.2" customHeight="1" x14ac:dyDescent="0.25">
      <c r="A74" s="18">
        <v>70</v>
      </c>
      <c r="B74" s="19" t="s">
        <v>164</v>
      </c>
      <c r="C74" s="20" t="s">
        <v>165</v>
      </c>
      <c r="D74" s="20" t="str">
        <f t="shared" si="5"/>
        <v xml:space="preserve">INDICADORES DE TEMPERATURA (ESPECIALES)
</v>
      </c>
      <c r="E74" s="21">
        <v>9.48</v>
      </c>
      <c r="F74" s="21">
        <v>365.17</v>
      </c>
      <c r="G74" s="19" t="s">
        <v>16</v>
      </c>
      <c r="H74" s="15">
        <f t="shared" si="7"/>
        <v>8</v>
      </c>
      <c r="I74" s="15">
        <f t="shared" si="8"/>
        <v>10</v>
      </c>
      <c r="J74" s="22" t="str">
        <f t="shared" si="6"/>
        <v>LT</v>
      </c>
      <c r="K74" s="15">
        <f t="shared" si="9"/>
        <v>41</v>
      </c>
      <c r="M74" s="16" t="s">
        <v>17</v>
      </c>
      <c r="N74" s="16"/>
      <c r="O74" s="16"/>
      <c r="P74" s="17"/>
    </row>
    <row r="75" spans="1:16" ht="16.2" customHeight="1" x14ac:dyDescent="0.25">
      <c r="A75" s="18">
        <v>71</v>
      </c>
      <c r="B75" s="19" t="s">
        <v>166</v>
      </c>
      <c r="C75" s="20" t="s">
        <v>167</v>
      </c>
      <c r="D75" s="20" t="str">
        <f t="shared" si="5"/>
        <v xml:space="preserve">SENSORES ADICIONALES DE IGUALES CARACTERISTICAS  C/U
</v>
      </c>
      <c r="E75" s="21">
        <v>5.09</v>
      </c>
      <c r="F75" s="21">
        <v>195.86</v>
      </c>
      <c r="G75" s="19" t="s">
        <v>16</v>
      </c>
      <c r="H75" s="15">
        <f t="shared" si="7"/>
        <v>8</v>
      </c>
      <c r="I75" s="15">
        <f t="shared" si="8"/>
        <v>10</v>
      </c>
      <c r="J75" s="22" t="str">
        <f t="shared" si="6"/>
        <v>LT</v>
      </c>
      <c r="K75" s="15">
        <f t="shared" si="9"/>
        <v>54</v>
      </c>
      <c r="M75" s="16" t="s">
        <v>17</v>
      </c>
      <c r="N75" s="16"/>
      <c r="O75" s="16"/>
      <c r="P75" s="17"/>
    </row>
    <row r="76" spans="1:16" ht="16.2" customHeight="1" x14ac:dyDescent="0.25">
      <c r="A76" s="18">
        <v>72</v>
      </c>
      <c r="B76" s="19" t="s">
        <v>168</v>
      </c>
      <c r="C76" s="20" t="s">
        <v>169</v>
      </c>
      <c r="D76" s="20" t="str">
        <f t="shared" si="5"/>
        <v xml:space="preserve">TERMOHIGROMETROS (T: 3 PTOS ; H: 3 PTOS PUNTOS ESPECIALES)
</v>
      </c>
      <c r="E76" s="21">
        <v>13.89</v>
      </c>
      <c r="F76" s="21">
        <v>534.91999999999996</v>
      </c>
      <c r="G76" s="19" t="s">
        <v>16</v>
      </c>
      <c r="H76" s="15">
        <f t="shared" si="7"/>
        <v>8</v>
      </c>
      <c r="I76" s="15">
        <f t="shared" si="8"/>
        <v>10</v>
      </c>
      <c r="J76" s="22" t="str">
        <f t="shared" si="6"/>
        <v>LT</v>
      </c>
      <c r="K76" s="15">
        <f t="shared" si="9"/>
        <v>60</v>
      </c>
      <c r="M76" s="16"/>
      <c r="N76" s="16" t="s">
        <v>17</v>
      </c>
      <c r="O76" s="16"/>
      <c r="P76" s="17" t="s">
        <v>170</v>
      </c>
    </row>
    <row r="77" spans="1:16" ht="16.2" customHeight="1" x14ac:dyDescent="0.25">
      <c r="A77" s="18">
        <v>73</v>
      </c>
      <c r="B77" s="19" t="s">
        <v>171</v>
      </c>
      <c r="C77" s="20" t="s">
        <v>172</v>
      </c>
      <c r="D77" s="20" t="str">
        <f t="shared" si="5"/>
        <v xml:space="preserve">TERMOMETROS 200 °C/ 600 °C (3 PTOS)
</v>
      </c>
      <c r="E77" s="21">
        <v>8.07</v>
      </c>
      <c r="F77" s="21">
        <v>310.83999999999997</v>
      </c>
      <c r="G77" s="19" t="s">
        <v>16</v>
      </c>
      <c r="H77" s="15">
        <f t="shared" si="7"/>
        <v>8</v>
      </c>
      <c r="I77" s="15">
        <f t="shared" si="8"/>
        <v>10</v>
      </c>
      <c r="J77" s="22" t="str">
        <f t="shared" si="6"/>
        <v>LT</v>
      </c>
      <c r="K77" s="15">
        <f t="shared" si="9"/>
        <v>37</v>
      </c>
      <c r="M77" s="16" t="s">
        <v>17</v>
      </c>
      <c r="N77" s="16"/>
      <c r="O77" s="16"/>
      <c r="P77" s="17"/>
    </row>
    <row r="78" spans="1:16" ht="16.2" customHeight="1" x14ac:dyDescent="0.25">
      <c r="A78" s="18">
        <v>74</v>
      </c>
      <c r="B78" s="19" t="s">
        <v>173</v>
      </c>
      <c r="C78" s="20" t="s">
        <v>174</v>
      </c>
      <c r="D78" s="20" t="str">
        <f t="shared" si="5"/>
        <v xml:space="preserve">TERMOMETROS 200 °C/ 600 °C (1 punto adicional)
</v>
      </c>
      <c r="E78" s="21">
        <v>1.86</v>
      </c>
      <c r="F78" s="21">
        <v>71.489999999999995</v>
      </c>
      <c r="G78" s="19" t="s">
        <v>16</v>
      </c>
      <c r="H78" s="15">
        <f t="shared" si="7"/>
        <v>8</v>
      </c>
      <c r="I78" s="15">
        <f t="shared" si="8"/>
        <v>10</v>
      </c>
      <c r="J78" s="22" t="str">
        <f t="shared" si="6"/>
        <v>LT</v>
      </c>
      <c r="K78" s="15">
        <f t="shared" si="9"/>
        <v>48</v>
      </c>
      <c r="M78" s="16" t="s">
        <v>17</v>
      </c>
      <c r="N78" s="16"/>
      <c r="O78" s="16"/>
      <c r="P78" s="17"/>
    </row>
    <row r="79" spans="1:16" ht="16.2" customHeight="1" x14ac:dyDescent="0.25">
      <c r="A79" s="18">
        <v>75</v>
      </c>
      <c r="B79" s="19" t="s">
        <v>175</v>
      </c>
      <c r="C79" s="20" t="s">
        <v>176</v>
      </c>
      <c r="D79" s="20" t="str">
        <f t="shared" si="5"/>
        <v xml:space="preserve">TERMOMETROS 600 °C/ 1000 °C (3 PTOS)
</v>
      </c>
      <c r="E79" s="21">
        <v>8.9</v>
      </c>
      <c r="F79" s="21">
        <v>342.62</v>
      </c>
      <c r="G79" s="19" t="s">
        <v>16</v>
      </c>
      <c r="H79" s="15">
        <f t="shared" si="7"/>
        <v>8</v>
      </c>
      <c r="I79" s="15">
        <f t="shared" si="8"/>
        <v>10</v>
      </c>
      <c r="J79" s="22" t="str">
        <f t="shared" si="6"/>
        <v>LT</v>
      </c>
      <c r="K79" s="15">
        <f t="shared" si="9"/>
        <v>38</v>
      </c>
      <c r="M79" s="16" t="s">
        <v>17</v>
      </c>
      <c r="N79" s="16"/>
      <c r="O79" s="16"/>
      <c r="P79" s="17"/>
    </row>
    <row r="80" spans="1:16" ht="16.2" customHeight="1" x14ac:dyDescent="0.25">
      <c r="A80" s="18">
        <v>76</v>
      </c>
      <c r="B80" s="19" t="s">
        <v>177</v>
      </c>
      <c r="C80" s="20" t="s">
        <v>178</v>
      </c>
      <c r="D80" s="20" t="str">
        <f t="shared" si="5"/>
        <v xml:space="preserve">TERMOMETROS 200 °C/ 1000 °C (1 punto adicional)
</v>
      </c>
      <c r="E80" s="21">
        <v>1.86</v>
      </c>
      <c r="F80" s="21">
        <v>71.489999999999995</v>
      </c>
      <c r="G80" s="19" t="s">
        <v>16</v>
      </c>
      <c r="H80" s="15">
        <f t="shared" si="7"/>
        <v>8</v>
      </c>
      <c r="I80" s="15">
        <f t="shared" si="8"/>
        <v>10</v>
      </c>
      <c r="J80" s="22" t="str">
        <f t="shared" si="6"/>
        <v>LT</v>
      </c>
      <c r="K80" s="15">
        <f t="shared" si="9"/>
        <v>49</v>
      </c>
      <c r="M80" s="16" t="s">
        <v>17</v>
      </c>
      <c r="N80" s="16"/>
      <c r="O80" s="16"/>
      <c r="P80" s="17"/>
    </row>
    <row r="81" spans="1:16" ht="16.2" customHeight="1" x14ac:dyDescent="0.25">
      <c r="A81" s="18">
        <v>77</v>
      </c>
      <c r="B81" s="19" t="s">
        <v>179</v>
      </c>
      <c r="C81" s="20" t="s">
        <v>180</v>
      </c>
      <c r="D81" s="20" t="str">
        <f t="shared" si="5"/>
        <v xml:space="preserve">TERMOMETROS DE - 30 °C/ 200 °C (DIV. ESC. &lt; 0,5 °C) (3 puntos)
</v>
      </c>
      <c r="E81" s="21">
        <v>8.9499999999999993</v>
      </c>
      <c r="F81" s="21">
        <v>344.42</v>
      </c>
      <c r="G81" s="19" t="s">
        <v>16</v>
      </c>
      <c r="H81" s="15">
        <f t="shared" si="7"/>
        <v>8</v>
      </c>
      <c r="I81" s="15">
        <f t="shared" si="8"/>
        <v>10</v>
      </c>
      <c r="J81" s="22" t="str">
        <f t="shared" si="6"/>
        <v>LT</v>
      </c>
      <c r="K81" s="15">
        <f t="shared" si="9"/>
        <v>64</v>
      </c>
      <c r="M81" s="16" t="s">
        <v>17</v>
      </c>
      <c r="N81" s="16"/>
      <c r="O81" s="16"/>
      <c r="P81" s="17"/>
    </row>
    <row r="82" spans="1:16" ht="16.2" customHeight="1" x14ac:dyDescent="0.25">
      <c r="A82" s="18">
        <v>78</v>
      </c>
      <c r="B82" s="19" t="s">
        <v>181</v>
      </c>
      <c r="C82" s="20" t="s">
        <v>182</v>
      </c>
      <c r="D82" s="20" t="str">
        <f t="shared" si="5"/>
        <v xml:space="preserve">TERMOMETROS DE - 30 °C/ 200 °C (DIV. ESC. &lt; 0,5 °C) (1 punto adicional)
</v>
      </c>
      <c r="E82" s="21">
        <v>2.06</v>
      </c>
      <c r="F82" s="21">
        <v>79.22</v>
      </c>
      <c r="G82" s="19" t="s">
        <v>16</v>
      </c>
      <c r="H82" s="15">
        <f t="shared" si="7"/>
        <v>8</v>
      </c>
      <c r="I82" s="15">
        <f t="shared" si="8"/>
        <v>10</v>
      </c>
      <c r="J82" s="22" t="str">
        <f t="shared" si="6"/>
        <v>LT</v>
      </c>
      <c r="K82" s="15">
        <f t="shared" si="9"/>
        <v>73</v>
      </c>
      <c r="M82" s="16" t="s">
        <v>17</v>
      </c>
      <c r="N82" s="16"/>
      <c r="O82" s="16"/>
      <c r="P82" s="17"/>
    </row>
    <row r="83" spans="1:16" ht="16.2" customHeight="1" x14ac:dyDescent="0.25">
      <c r="A83" s="18">
        <v>79</v>
      </c>
      <c r="B83" s="19" t="s">
        <v>183</v>
      </c>
      <c r="C83" s="20" t="s">
        <v>184</v>
      </c>
      <c r="D83" s="20" t="str">
        <f t="shared" si="5"/>
        <v xml:space="preserve">TERMOMETROS DE - 30 °C/ 200 °C (DIV. ESC. ³ 0,5 °C) (3 puntos)
</v>
      </c>
      <c r="E83" s="21">
        <v>6.27</v>
      </c>
      <c r="F83" s="21">
        <v>241.31</v>
      </c>
      <c r="G83" s="19" t="s">
        <v>16</v>
      </c>
      <c r="H83" s="15">
        <f t="shared" si="7"/>
        <v>8</v>
      </c>
      <c r="I83" s="15">
        <f t="shared" si="8"/>
        <v>10</v>
      </c>
      <c r="J83" s="22" t="str">
        <f t="shared" si="6"/>
        <v>LT</v>
      </c>
      <c r="K83" s="15">
        <f t="shared" si="9"/>
        <v>64</v>
      </c>
      <c r="M83" s="16" t="s">
        <v>17</v>
      </c>
      <c r="N83" s="16"/>
      <c r="O83" s="16"/>
      <c r="P83" s="17"/>
    </row>
    <row r="84" spans="1:16" ht="16.2" customHeight="1" x14ac:dyDescent="0.25">
      <c r="A84" s="18">
        <v>80</v>
      </c>
      <c r="B84" s="19" t="s">
        <v>185</v>
      </c>
      <c r="C84" s="20" t="s">
        <v>186</v>
      </c>
      <c r="D84" s="20" t="str">
        <f t="shared" si="5"/>
        <v xml:space="preserve">TERMOMETROS DE - 30 °C/ 200 °C (DIV. ESC. ³ 0,5 °C) (1 punto adicional)
</v>
      </c>
      <c r="E84" s="21">
        <v>1.44</v>
      </c>
      <c r="F84" s="21">
        <v>55.5</v>
      </c>
      <c r="G84" s="19" t="s">
        <v>16</v>
      </c>
      <c r="H84" s="15">
        <f t="shared" si="7"/>
        <v>8</v>
      </c>
      <c r="I84" s="15">
        <f t="shared" si="8"/>
        <v>10</v>
      </c>
      <c r="J84" s="22" t="str">
        <f t="shared" si="6"/>
        <v>LT</v>
      </c>
      <c r="K84" s="15">
        <f t="shared" si="9"/>
        <v>73</v>
      </c>
      <c r="M84" s="16" t="s">
        <v>17</v>
      </c>
      <c r="N84" s="16"/>
      <c r="O84" s="16"/>
      <c r="P84" s="17"/>
    </row>
    <row r="85" spans="1:16" ht="16.2" customHeight="1" x14ac:dyDescent="0.25">
      <c r="A85" s="18">
        <v>81</v>
      </c>
      <c r="B85" s="19" t="s">
        <v>187</v>
      </c>
      <c r="C85" s="20" t="s">
        <v>188</v>
      </c>
      <c r="D85" s="20" t="str">
        <f t="shared" si="5"/>
        <v xml:space="preserve">TERMOMETROS DE - 30 °C/ 80 °C(DIV. ESC.  &lt; 0,5 °C) (3 puntos)
</v>
      </c>
      <c r="E85" s="21">
        <v>7.99</v>
      </c>
      <c r="F85" s="21">
        <v>307.54000000000002</v>
      </c>
      <c r="G85" s="19" t="s">
        <v>16</v>
      </c>
      <c r="H85" s="15">
        <f t="shared" si="7"/>
        <v>8</v>
      </c>
      <c r="I85" s="15">
        <f t="shared" si="8"/>
        <v>10</v>
      </c>
      <c r="J85" s="22" t="str">
        <f t="shared" si="6"/>
        <v>LT</v>
      </c>
      <c r="K85" s="15">
        <f t="shared" si="9"/>
        <v>63</v>
      </c>
      <c r="M85" s="16" t="s">
        <v>17</v>
      </c>
      <c r="N85" s="16"/>
      <c r="O85" s="16"/>
      <c r="P85" s="17"/>
    </row>
    <row r="86" spans="1:16" ht="16.2" customHeight="1" x14ac:dyDescent="0.25">
      <c r="A86" s="18">
        <v>82</v>
      </c>
      <c r="B86" s="19" t="s">
        <v>189</v>
      </c>
      <c r="C86" s="20" t="s">
        <v>190</v>
      </c>
      <c r="D86" s="20" t="str">
        <f t="shared" si="5"/>
        <v xml:space="preserve">TERMOMETROS DE - 30 °C/ 80 °C(DIV. ESC.  &lt; 0,5 °C) (1 punto adicional)
</v>
      </c>
      <c r="E86" s="21">
        <v>1.84</v>
      </c>
      <c r="F86" s="21">
        <v>70.73</v>
      </c>
      <c r="G86" s="19" t="s">
        <v>16</v>
      </c>
      <c r="H86" s="15">
        <f t="shared" si="7"/>
        <v>8</v>
      </c>
      <c r="I86" s="15">
        <f t="shared" si="8"/>
        <v>10</v>
      </c>
      <c r="J86" s="22" t="str">
        <f t="shared" si="6"/>
        <v>LT</v>
      </c>
      <c r="K86" s="15">
        <f t="shared" si="9"/>
        <v>72</v>
      </c>
      <c r="M86" s="16" t="s">
        <v>17</v>
      </c>
      <c r="N86" s="16"/>
      <c r="O86" s="16"/>
      <c r="P86" s="17"/>
    </row>
    <row r="87" spans="1:16" ht="16.2" customHeight="1" x14ac:dyDescent="0.25">
      <c r="A87" s="18">
        <v>83</v>
      </c>
      <c r="B87" s="19" t="s">
        <v>191</v>
      </c>
      <c r="C87" s="20" t="s">
        <v>192</v>
      </c>
      <c r="D87" s="20" t="str">
        <f t="shared" si="5"/>
        <v xml:space="preserve">TERMOMETROS DE - 30 °C/ 80 °C(DIV. ESC. ³ 0,5 °C) (3 PTOS)
</v>
      </c>
      <c r="E87" s="21">
        <v>5.53</v>
      </c>
      <c r="F87" s="21">
        <v>212.82</v>
      </c>
      <c r="G87" s="19" t="s">
        <v>16</v>
      </c>
      <c r="H87" s="15">
        <f t="shared" si="7"/>
        <v>8</v>
      </c>
      <c r="I87" s="15">
        <f t="shared" si="8"/>
        <v>10</v>
      </c>
      <c r="J87" s="22" t="str">
        <f t="shared" si="6"/>
        <v>LT</v>
      </c>
      <c r="K87" s="15">
        <f t="shared" si="9"/>
        <v>60</v>
      </c>
      <c r="M87" s="16" t="s">
        <v>17</v>
      </c>
      <c r="N87" s="16"/>
      <c r="O87" s="16"/>
      <c r="P87" s="17"/>
    </row>
    <row r="88" spans="1:16" ht="16.2" customHeight="1" x14ac:dyDescent="0.25">
      <c r="A88" s="18">
        <v>84</v>
      </c>
      <c r="B88" s="19" t="s">
        <v>193</v>
      </c>
      <c r="C88" s="20" t="s">
        <v>194</v>
      </c>
      <c r="D88" s="20" t="str">
        <f t="shared" si="5"/>
        <v xml:space="preserve">TERMOMETROS DE - 30 °C/ 80 °C(DIV. ESC. ³ 0,5 °C) (1 punto adicional)
</v>
      </c>
      <c r="E88" s="21">
        <v>1.27</v>
      </c>
      <c r="F88" s="21">
        <v>48.95</v>
      </c>
      <c r="G88" s="19" t="s">
        <v>16</v>
      </c>
      <c r="H88" s="15">
        <f t="shared" si="7"/>
        <v>8</v>
      </c>
      <c r="I88" s="15">
        <f t="shared" si="8"/>
        <v>10</v>
      </c>
      <c r="J88" s="22" t="str">
        <f t="shared" si="6"/>
        <v>LT</v>
      </c>
      <c r="K88" s="15">
        <f t="shared" si="9"/>
        <v>71</v>
      </c>
      <c r="M88" s="16" t="s">
        <v>17</v>
      </c>
      <c r="N88" s="16"/>
      <c r="O88" s="16"/>
      <c r="P88" s="17"/>
    </row>
    <row r="89" spans="1:16" ht="16.2" customHeight="1" x14ac:dyDescent="0.25">
      <c r="A89" s="18">
        <v>85</v>
      </c>
      <c r="B89" s="19" t="s">
        <v>195</v>
      </c>
      <c r="C89" s="20" t="s">
        <v>196</v>
      </c>
      <c r="D89" s="20" t="str">
        <f t="shared" si="5"/>
        <v xml:space="preserve">CALIBRADORES DE BLOQUES TERMOSTATICOS  - 30 °C/ 400 °C (1 PUNTO)
</v>
      </c>
      <c r="E89" s="21">
        <v>17.079999999999998</v>
      </c>
      <c r="F89" s="21">
        <v>657.66</v>
      </c>
      <c r="G89" s="19" t="s">
        <v>16</v>
      </c>
      <c r="H89" s="15">
        <f t="shared" si="7"/>
        <v>8</v>
      </c>
      <c r="I89" s="15">
        <f t="shared" si="8"/>
        <v>10</v>
      </c>
      <c r="J89" s="22" t="str">
        <f t="shared" si="6"/>
        <v>LT</v>
      </c>
      <c r="K89" s="15">
        <f t="shared" si="9"/>
        <v>66</v>
      </c>
      <c r="M89" s="16"/>
      <c r="N89" s="16" t="s">
        <v>17</v>
      </c>
      <c r="O89" s="16"/>
      <c r="P89" s="181" t="s">
        <v>197</v>
      </c>
    </row>
    <row r="90" spans="1:16" ht="16.2" customHeight="1" x14ac:dyDescent="0.25">
      <c r="A90" s="18">
        <v>86</v>
      </c>
      <c r="B90" s="19" t="s">
        <v>198</v>
      </c>
      <c r="C90" s="20" t="s">
        <v>199</v>
      </c>
      <c r="D90" s="20" t="str">
        <f t="shared" si="5"/>
        <v xml:space="preserve">CALIBRADORES DE BLOQUES TERMOSTATICOS  - 30 °C/ 400 °C  1 punto adicional
</v>
      </c>
      <c r="E90" s="21">
        <v>9.85</v>
      </c>
      <c r="F90" s="21">
        <v>379.11</v>
      </c>
      <c r="G90" s="19" t="s">
        <v>16</v>
      </c>
      <c r="H90" s="15">
        <f t="shared" si="7"/>
        <v>8</v>
      </c>
      <c r="I90" s="15">
        <f t="shared" si="8"/>
        <v>10</v>
      </c>
      <c r="J90" s="22" t="str">
        <f t="shared" si="6"/>
        <v>LT</v>
      </c>
      <c r="K90" s="15">
        <f t="shared" si="9"/>
        <v>75</v>
      </c>
      <c r="M90" s="16"/>
      <c r="N90" s="16" t="s">
        <v>17</v>
      </c>
      <c r="O90" s="16"/>
      <c r="P90" s="183"/>
    </row>
    <row r="91" spans="1:16" ht="16.2" customHeight="1" x14ac:dyDescent="0.25">
      <c r="A91" s="18">
        <v>87</v>
      </c>
      <c r="B91" s="19" t="s">
        <v>200</v>
      </c>
      <c r="C91" s="20" t="s">
        <v>201</v>
      </c>
      <c r="D91" s="20" t="str">
        <f t="shared" si="5"/>
        <v xml:space="preserve">TERMOMETROS CLINICOS DE VIDRIO 35 °C / 42 °C (D.E= 0,1 °C) (2 PUNTOS) GRUPOS DE HASTA 10 UNIDADES
</v>
      </c>
      <c r="E91" s="21">
        <v>8.83</v>
      </c>
      <c r="F91" s="21">
        <v>340.02</v>
      </c>
      <c r="G91" s="19" t="s">
        <v>16</v>
      </c>
      <c r="H91" s="15">
        <f t="shared" si="7"/>
        <v>8</v>
      </c>
      <c r="I91" s="15">
        <f t="shared" si="8"/>
        <v>10</v>
      </c>
      <c r="J91" s="22" t="str">
        <f t="shared" si="6"/>
        <v>LT</v>
      </c>
      <c r="K91" s="15">
        <f t="shared" si="9"/>
        <v>99</v>
      </c>
      <c r="M91" s="16" t="s">
        <v>17</v>
      </c>
      <c r="N91" s="16"/>
      <c r="O91" s="16"/>
      <c r="P91" s="17"/>
    </row>
    <row r="92" spans="1:16" ht="16.2" customHeight="1" x14ac:dyDescent="0.25">
      <c r="A92" s="18">
        <v>88</v>
      </c>
      <c r="B92" s="19" t="s">
        <v>202</v>
      </c>
      <c r="C92" s="20" t="s">
        <v>203</v>
      </c>
      <c r="D92" s="20" t="str">
        <f t="shared" si="5"/>
        <v xml:space="preserve">TERMOMETROS DE - 40 °C / 250 °C RESOLUCION &lt;= 0,01 °C  (5 PUNTOS)
</v>
      </c>
      <c r="E92" s="21">
        <v>21.52</v>
      </c>
      <c r="F92" s="21">
        <v>828.6</v>
      </c>
      <c r="G92" s="19" t="s">
        <v>16</v>
      </c>
      <c r="H92" s="15">
        <f t="shared" si="7"/>
        <v>8</v>
      </c>
      <c r="I92" s="15">
        <f t="shared" si="8"/>
        <v>10</v>
      </c>
      <c r="J92" s="22" t="str">
        <f t="shared" si="6"/>
        <v>LT</v>
      </c>
      <c r="K92" s="15">
        <f t="shared" si="9"/>
        <v>67</v>
      </c>
      <c r="M92" s="16" t="s">
        <v>17</v>
      </c>
      <c r="N92" s="16"/>
      <c r="O92" s="16"/>
      <c r="P92" s="17"/>
    </row>
    <row r="93" spans="1:16" ht="16.2" customHeight="1" x14ac:dyDescent="0.25">
      <c r="A93" s="18">
        <v>89</v>
      </c>
      <c r="B93" s="19" t="s">
        <v>204</v>
      </c>
      <c r="C93" s="20" t="s">
        <v>205</v>
      </c>
      <c r="D93" s="20" t="str">
        <f t="shared" si="5"/>
        <v xml:space="preserve">TERMOMETROS DE - 40 °C / 250 °C RESOLUCION &lt;= 0,01 °C (1 PUNTO ADICIONAL)
</v>
      </c>
      <c r="E93" s="21">
        <v>3.21</v>
      </c>
      <c r="F93" s="21">
        <v>123.52</v>
      </c>
      <c r="G93" s="19" t="s">
        <v>16</v>
      </c>
      <c r="H93" s="15">
        <f t="shared" si="7"/>
        <v>8</v>
      </c>
      <c r="I93" s="15">
        <f t="shared" si="8"/>
        <v>10</v>
      </c>
      <c r="J93" s="22" t="str">
        <f t="shared" si="6"/>
        <v>LT</v>
      </c>
      <c r="K93" s="15">
        <f t="shared" si="9"/>
        <v>75</v>
      </c>
      <c r="M93" s="16" t="s">
        <v>17</v>
      </c>
      <c r="N93" s="16"/>
      <c r="O93" s="16"/>
      <c r="P93" s="17"/>
    </row>
    <row r="94" spans="1:16" ht="16.2" customHeight="1" x14ac:dyDescent="0.25">
      <c r="A94" s="18">
        <v>90</v>
      </c>
      <c r="B94" s="19" t="s">
        <v>206</v>
      </c>
      <c r="C94" s="20" t="s">
        <v>207</v>
      </c>
      <c r="D94" s="20" t="str">
        <f t="shared" si="5"/>
        <v xml:space="preserve">TERMOMETROS DE - 40 °C / 80 °C RESOLUCION &lt;= 0,01 °C  (5 PUNTOS)
</v>
      </c>
      <c r="E94" s="21">
        <v>20.079999999999998</v>
      </c>
      <c r="F94" s="21">
        <v>773.13</v>
      </c>
      <c r="G94" s="19" t="s">
        <v>16</v>
      </c>
      <c r="H94" s="15">
        <f t="shared" si="7"/>
        <v>8</v>
      </c>
      <c r="I94" s="15">
        <f t="shared" si="8"/>
        <v>10</v>
      </c>
      <c r="J94" s="22" t="str">
        <f t="shared" si="6"/>
        <v>LT</v>
      </c>
      <c r="K94" s="15">
        <f t="shared" si="9"/>
        <v>66</v>
      </c>
      <c r="M94" s="16" t="s">
        <v>17</v>
      </c>
      <c r="N94" s="16"/>
      <c r="O94" s="16"/>
      <c r="P94" s="17"/>
    </row>
    <row r="95" spans="1:16" ht="16.2" customHeight="1" x14ac:dyDescent="0.25">
      <c r="A95" s="18">
        <v>91</v>
      </c>
      <c r="B95" s="19" t="s">
        <v>208</v>
      </c>
      <c r="C95" s="20" t="s">
        <v>209</v>
      </c>
      <c r="D95" s="20" t="str">
        <f t="shared" si="5"/>
        <v xml:space="preserve">MEDIOS ISOTERMOS DE -30 ºC HASTA 950 ºC  (1 punto)
</v>
      </c>
      <c r="E95" s="21">
        <v>23.25</v>
      </c>
      <c r="F95" s="21">
        <v>895.17</v>
      </c>
      <c r="G95" s="19" t="s">
        <v>16</v>
      </c>
      <c r="H95" s="15">
        <f t="shared" si="7"/>
        <v>8</v>
      </c>
      <c r="I95" s="15">
        <f t="shared" si="8"/>
        <v>10</v>
      </c>
      <c r="J95" s="22" t="str">
        <f t="shared" si="6"/>
        <v>LT</v>
      </c>
      <c r="K95" s="15">
        <f t="shared" si="9"/>
        <v>52</v>
      </c>
      <c r="M95" s="16"/>
      <c r="N95" s="16" t="s">
        <v>17</v>
      </c>
      <c r="O95" s="16"/>
      <c r="P95" s="17" t="s">
        <v>210</v>
      </c>
    </row>
    <row r="96" spans="1:16" ht="16.2" customHeight="1" x14ac:dyDescent="0.25">
      <c r="A96" s="18">
        <v>92</v>
      </c>
      <c r="B96" s="19" t="s">
        <v>211</v>
      </c>
      <c r="C96" s="20" t="s">
        <v>212</v>
      </c>
      <c r="D96" s="20" t="str">
        <f t="shared" si="5"/>
        <v xml:space="preserve">MEDIOS ISOTERMOS DE -30 ºC HASTA 950 ºC (1 punto adicional)
</v>
      </c>
      <c r="E96" s="21">
        <v>11.89</v>
      </c>
      <c r="F96" s="21">
        <v>457.7</v>
      </c>
      <c r="G96" s="19" t="s">
        <v>16</v>
      </c>
      <c r="H96" s="15">
        <f t="shared" si="7"/>
        <v>8</v>
      </c>
      <c r="I96" s="15">
        <f t="shared" si="8"/>
        <v>10</v>
      </c>
      <c r="J96" s="22" t="str">
        <f t="shared" si="6"/>
        <v>LT</v>
      </c>
      <c r="K96" s="15">
        <f t="shared" si="9"/>
        <v>61</v>
      </c>
      <c r="M96" s="16"/>
      <c r="N96" s="16" t="s">
        <v>17</v>
      </c>
      <c r="O96" s="16"/>
      <c r="P96" s="17" t="s">
        <v>210</v>
      </c>
    </row>
    <row r="97" spans="1:16" ht="16.2" customHeight="1" x14ac:dyDescent="0.25">
      <c r="A97" s="18">
        <v>93</v>
      </c>
      <c r="B97" s="19" t="s">
        <v>213</v>
      </c>
      <c r="C97" s="20" t="s">
        <v>214</v>
      </c>
      <c r="D97" s="20" t="str">
        <f t="shared" si="5"/>
        <v xml:space="preserve">TERMOMETRO INFRARROJOS DE 50 ºc / 500 ºc (5 PUNTOS)
</v>
      </c>
      <c r="E97" s="21">
        <v>18.29</v>
      </c>
      <c r="F97" s="21">
        <v>704.32</v>
      </c>
      <c r="G97" s="19" t="s">
        <v>16</v>
      </c>
      <c r="H97" s="15">
        <f t="shared" si="7"/>
        <v>8</v>
      </c>
      <c r="I97" s="15">
        <f t="shared" si="8"/>
        <v>10</v>
      </c>
      <c r="J97" s="22" t="str">
        <f t="shared" si="6"/>
        <v>LT</v>
      </c>
      <c r="K97" s="15">
        <f t="shared" si="9"/>
        <v>53</v>
      </c>
      <c r="M97" s="16"/>
      <c r="N97" s="16" t="s">
        <v>17</v>
      </c>
      <c r="O97" s="16"/>
      <c r="P97" s="17" t="s">
        <v>215</v>
      </c>
    </row>
    <row r="98" spans="1:16" ht="16.2" customHeight="1" x14ac:dyDescent="0.25">
      <c r="A98" s="18">
        <v>94</v>
      </c>
      <c r="B98" s="19" t="s">
        <v>216</v>
      </c>
      <c r="C98" s="20" t="s">
        <v>217</v>
      </c>
      <c r="D98" s="20" t="str">
        <f t="shared" si="5"/>
        <v xml:space="preserve">SONDA PT 100 (5 PTOS)
</v>
      </c>
      <c r="E98" s="21">
        <v>16.579999999999998</v>
      </c>
      <c r="F98" s="21">
        <v>638.29999999999995</v>
      </c>
      <c r="G98" s="19" t="s">
        <v>16</v>
      </c>
      <c r="H98" s="15">
        <f t="shared" si="7"/>
        <v>8</v>
      </c>
      <c r="I98" s="15">
        <f t="shared" si="8"/>
        <v>10</v>
      </c>
      <c r="J98" s="22" t="str">
        <f t="shared" si="6"/>
        <v>LT</v>
      </c>
      <c r="K98" s="15">
        <f t="shared" si="9"/>
        <v>23</v>
      </c>
      <c r="M98" s="16"/>
      <c r="N98" s="16" t="s">
        <v>17</v>
      </c>
      <c r="O98" s="16"/>
      <c r="P98" s="17" t="s">
        <v>218</v>
      </c>
    </row>
    <row r="99" spans="1:16" ht="16.2" customHeight="1" x14ac:dyDescent="0.25">
      <c r="A99" s="18">
        <v>95</v>
      </c>
      <c r="B99" s="19" t="s">
        <v>219</v>
      </c>
      <c r="C99" s="20" t="s">
        <v>220</v>
      </c>
      <c r="D99" s="20" t="str">
        <f t="shared" si="5"/>
        <v xml:space="preserve">TERMOMETRO INFRARROJOS DE 50 ºC / 500 ºC (1 pto adicional)
</v>
      </c>
      <c r="E99" s="21">
        <v>2.75</v>
      </c>
      <c r="F99" s="21">
        <v>106.02</v>
      </c>
      <c r="G99" s="19" t="s">
        <v>16</v>
      </c>
      <c r="H99" s="15">
        <f t="shared" si="7"/>
        <v>8</v>
      </c>
      <c r="I99" s="15">
        <f t="shared" si="8"/>
        <v>10</v>
      </c>
      <c r="J99" s="22" t="str">
        <f t="shared" si="6"/>
        <v>LT</v>
      </c>
      <c r="K99" s="15">
        <f t="shared" si="9"/>
        <v>60</v>
      </c>
      <c r="M99" s="16"/>
      <c r="N99" s="16" t="s">
        <v>17</v>
      </c>
      <c r="O99" s="16"/>
      <c r="P99" s="17" t="s">
        <v>215</v>
      </c>
    </row>
    <row r="100" spans="1:16" ht="16.2" customHeight="1" x14ac:dyDescent="0.25">
      <c r="A100" s="18">
        <v>96</v>
      </c>
      <c r="B100" s="19" t="s">
        <v>221</v>
      </c>
      <c r="C100" s="20" t="s">
        <v>222</v>
      </c>
      <c r="D100" s="20" t="str">
        <f t="shared" si="5"/>
        <v xml:space="preserve">TERMOMETRO DE LIQUIDO EN VIDRIO -40 °C / 150 °C &lt;=0,05 ºC; 0,1 ºF (3 PTOS)
</v>
      </c>
      <c r="E100" s="21">
        <v>12.79</v>
      </c>
      <c r="F100" s="21">
        <v>492.48</v>
      </c>
      <c r="G100" s="19" t="s">
        <v>16</v>
      </c>
      <c r="H100" s="15">
        <f t="shared" si="7"/>
        <v>8</v>
      </c>
      <c r="I100" s="15">
        <f t="shared" si="8"/>
        <v>10</v>
      </c>
      <c r="J100" s="22" t="str">
        <f t="shared" si="6"/>
        <v>LT</v>
      </c>
      <c r="K100" s="15">
        <f t="shared" si="9"/>
        <v>76</v>
      </c>
      <c r="M100" s="16" t="s">
        <v>17</v>
      </c>
      <c r="N100" s="16"/>
      <c r="O100" s="16"/>
      <c r="P100" s="17"/>
    </row>
    <row r="101" spans="1:16" ht="16.2" customHeight="1" x14ac:dyDescent="0.25">
      <c r="A101" s="18">
        <v>97</v>
      </c>
      <c r="B101" s="19" t="s">
        <v>223</v>
      </c>
      <c r="C101" s="20" t="s">
        <v>224</v>
      </c>
      <c r="D101" s="20" t="str">
        <f t="shared" si="5"/>
        <v xml:space="preserve">TERMOMETRO DE LIQUIDO EN VIDRIO -40 °C / 150 °C &lt;=0,05 ºC; 0,1 ºF (PUNTO ADICIONAL)
</v>
      </c>
      <c r="E101" s="21">
        <v>3.57</v>
      </c>
      <c r="F101" s="21">
        <v>137.37</v>
      </c>
      <c r="G101" s="19" t="s">
        <v>16</v>
      </c>
      <c r="H101" s="15">
        <f t="shared" si="7"/>
        <v>8</v>
      </c>
      <c r="I101" s="15">
        <f t="shared" si="8"/>
        <v>10</v>
      </c>
      <c r="J101" s="22" t="str">
        <f t="shared" si="6"/>
        <v>LT</v>
      </c>
      <c r="K101" s="15">
        <f t="shared" si="9"/>
        <v>85</v>
      </c>
      <c r="M101" s="16" t="s">
        <v>17</v>
      </c>
      <c r="N101" s="16"/>
      <c r="O101" s="16"/>
      <c r="P101" s="17"/>
    </row>
    <row r="102" spans="1:16" ht="16.2" customHeight="1" x14ac:dyDescent="0.25">
      <c r="A102" s="18">
        <v>98</v>
      </c>
      <c r="B102" s="19" t="s">
        <v>225</v>
      </c>
      <c r="C102" s="20" t="s">
        <v>226</v>
      </c>
      <c r="D102" s="20" t="str">
        <f t="shared" si="5"/>
        <v xml:space="preserve">SONDA PT 100 CLASE B, 3 hilos (3 PTOS)
</v>
      </c>
      <c r="E102" s="21">
        <v>11.07</v>
      </c>
      <c r="F102" s="21">
        <v>426.12</v>
      </c>
      <c r="G102" s="19" t="s">
        <v>16</v>
      </c>
      <c r="H102" s="15">
        <f t="shared" si="7"/>
        <v>8</v>
      </c>
      <c r="I102" s="15">
        <f t="shared" si="8"/>
        <v>10</v>
      </c>
      <c r="J102" s="22" t="str">
        <f t="shared" si="6"/>
        <v>LT</v>
      </c>
      <c r="K102" s="15">
        <f t="shared" si="9"/>
        <v>40</v>
      </c>
      <c r="M102" s="16" t="s">
        <v>17</v>
      </c>
      <c r="N102" s="16"/>
      <c r="O102" s="16"/>
      <c r="P102" s="17"/>
    </row>
    <row r="103" spans="1:16" ht="16.2" customHeight="1" x14ac:dyDescent="0.25">
      <c r="A103" s="18">
        <v>99</v>
      </c>
      <c r="B103" s="19" t="s">
        <v>227</v>
      </c>
      <c r="C103" s="20" t="s">
        <v>228</v>
      </c>
      <c r="D103" s="20" t="str">
        <f t="shared" si="5"/>
        <v xml:space="preserve">SONDA PT 100 CLASE B, 3 hilos (PTO ADICIONAL)
</v>
      </c>
      <c r="E103" s="21">
        <v>2.5</v>
      </c>
      <c r="F103" s="21">
        <v>96.23</v>
      </c>
      <c r="G103" s="19" t="s">
        <v>16</v>
      </c>
      <c r="H103" s="15">
        <f t="shared" si="7"/>
        <v>8</v>
      </c>
      <c r="I103" s="15">
        <f t="shared" si="8"/>
        <v>10</v>
      </c>
      <c r="J103" s="22" t="str">
        <f t="shared" si="6"/>
        <v>LT</v>
      </c>
      <c r="K103" s="15">
        <f t="shared" si="9"/>
        <v>47</v>
      </c>
      <c r="M103" s="16" t="s">
        <v>17</v>
      </c>
      <c r="N103" s="16"/>
      <c r="O103" s="16"/>
      <c r="P103" s="17"/>
    </row>
    <row r="104" spans="1:16" ht="16.2" customHeight="1" x14ac:dyDescent="0.25">
      <c r="A104" s="18">
        <v>100</v>
      </c>
      <c r="B104" s="19" t="s">
        <v>229</v>
      </c>
      <c r="C104" s="20" t="s">
        <v>230</v>
      </c>
      <c r="D104" s="20" t="str">
        <f t="shared" si="5"/>
        <v xml:space="preserve">TERMOHIGROMETRO (1 pto adicional en Temperatura o humedad Relativa durante la ejecución del servicio LT 009)
</v>
      </c>
      <c r="E104" s="21">
        <v>1.86</v>
      </c>
      <c r="F104" s="21">
        <v>71.709999999999994</v>
      </c>
      <c r="G104" s="19" t="s">
        <v>16</v>
      </c>
      <c r="H104" s="15">
        <f t="shared" si="7"/>
        <v>8</v>
      </c>
      <c r="I104" s="15">
        <f t="shared" si="8"/>
        <v>10</v>
      </c>
      <c r="J104" s="22" t="str">
        <f t="shared" si="6"/>
        <v>LT</v>
      </c>
      <c r="K104" s="15">
        <f t="shared" si="9"/>
        <v>110</v>
      </c>
      <c r="M104" s="16"/>
      <c r="N104" s="16" t="s">
        <v>17</v>
      </c>
      <c r="O104" s="16"/>
      <c r="P104" s="17" t="s">
        <v>170</v>
      </c>
    </row>
    <row r="105" spans="1:16" ht="16.2" customHeight="1" x14ac:dyDescent="0.25">
      <c r="A105" s="18">
        <v>101</v>
      </c>
      <c r="B105" s="19" t="s">
        <v>231</v>
      </c>
      <c r="C105" s="20" t="s">
        <v>232</v>
      </c>
      <c r="D105" s="20" t="str">
        <f t="shared" si="5"/>
        <v xml:space="preserve">DETERMINACIÓN EN TEMPERATURA Y HUMEDAD (ESPECIALES)
</v>
      </c>
      <c r="E105" s="21">
        <v>7.82</v>
      </c>
      <c r="F105" s="21">
        <v>300.89999999999998</v>
      </c>
      <c r="G105" s="19" t="s">
        <v>16</v>
      </c>
      <c r="H105" s="15">
        <f t="shared" si="7"/>
        <v>8</v>
      </c>
      <c r="I105" s="15">
        <f t="shared" si="8"/>
        <v>10</v>
      </c>
      <c r="J105" s="22" t="str">
        <f t="shared" si="6"/>
        <v>LT</v>
      </c>
      <c r="K105" s="15">
        <f t="shared" si="9"/>
        <v>53</v>
      </c>
      <c r="M105" s="16"/>
      <c r="N105" s="16" t="s">
        <v>17</v>
      </c>
      <c r="O105" s="16"/>
      <c r="P105" s="17" t="s">
        <v>170</v>
      </c>
    </row>
    <row r="106" spans="1:16" ht="16.2" customHeight="1" x14ac:dyDescent="0.25">
      <c r="A106" s="25">
        <v>102</v>
      </c>
      <c r="B106" s="26" t="s">
        <v>233</v>
      </c>
      <c r="C106" s="27" t="s">
        <v>234</v>
      </c>
      <c r="D106" s="27" t="str">
        <f t="shared" si="5"/>
        <v xml:space="preserve">BAROMETRO (AMBIENTE) desde 750 mbar (3 ptos)
</v>
      </c>
      <c r="E106" s="28">
        <v>7.92</v>
      </c>
      <c r="F106" s="28">
        <v>304.75</v>
      </c>
      <c r="G106" s="26" t="s">
        <v>16</v>
      </c>
      <c r="H106" s="29">
        <f t="shared" si="7"/>
        <v>8</v>
      </c>
      <c r="I106" s="29">
        <f t="shared" si="8"/>
        <v>11</v>
      </c>
      <c r="J106" s="30" t="str">
        <f t="shared" si="6"/>
        <v>LFP</v>
      </c>
      <c r="K106" s="29">
        <f t="shared" si="9"/>
        <v>46</v>
      </c>
      <c r="M106" s="31" t="s">
        <v>17</v>
      </c>
      <c r="N106" s="31"/>
      <c r="O106" s="31"/>
      <c r="P106" s="32"/>
    </row>
    <row r="107" spans="1:16" ht="20.399999999999999" customHeight="1" x14ac:dyDescent="0.25">
      <c r="A107" s="25">
        <v>103</v>
      </c>
      <c r="B107" s="26" t="s">
        <v>235</v>
      </c>
      <c r="C107" s="27" t="s">
        <v>236</v>
      </c>
      <c r="D107" s="27" t="str">
        <f t="shared" si="5"/>
        <v xml:space="preserve">CALIBRADOR DE PRESION, DOBLE RANGO
</v>
      </c>
      <c r="E107" s="28">
        <v>18.25</v>
      </c>
      <c r="F107" s="28">
        <v>702.46</v>
      </c>
      <c r="G107" s="26" t="s">
        <v>16</v>
      </c>
      <c r="H107" s="29">
        <f t="shared" si="7"/>
        <v>8</v>
      </c>
      <c r="I107" s="29">
        <f t="shared" si="8"/>
        <v>11</v>
      </c>
      <c r="J107" s="30" t="str">
        <f t="shared" si="6"/>
        <v>LFP</v>
      </c>
      <c r="K107" s="29">
        <f t="shared" si="9"/>
        <v>36</v>
      </c>
      <c r="M107" s="31"/>
      <c r="N107" s="31" t="s">
        <v>17</v>
      </c>
      <c r="O107" s="31"/>
      <c r="P107" s="33" t="s">
        <v>237</v>
      </c>
    </row>
    <row r="108" spans="1:16" ht="25.8" customHeight="1" x14ac:dyDescent="0.25">
      <c r="A108" s="25">
        <v>104</v>
      </c>
      <c r="B108" s="26" t="s">
        <v>238</v>
      </c>
      <c r="C108" s="27" t="s">
        <v>239</v>
      </c>
      <c r="D108" s="27" t="str">
        <f t="shared" si="5"/>
        <v xml:space="preserve">CALIBRADOR DE PRESION, UN SOLO RANGO (10 ptos + cero)
</v>
      </c>
      <c r="E108" s="28">
        <v>14.16</v>
      </c>
      <c r="F108" s="28">
        <v>545.28</v>
      </c>
      <c r="G108" s="26" t="s">
        <v>16</v>
      </c>
      <c r="H108" s="29">
        <f t="shared" si="7"/>
        <v>8</v>
      </c>
      <c r="I108" s="29">
        <f t="shared" si="8"/>
        <v>11</v>
      </c>
      <c r="J108" s="30" t="str">
        <f t="shared" si="6"/>
        <v>LFP</v>
      </c>
      <c r="K108" s="29">
        <f t="shared" si="9"/>
        <v>55</v>
      </c>
      <c r="M108" s="31"/>
      <c r="N108" s="31" t="s">
        <v>17</v>
      </c>
      <c r="O108" s="31"/>
      <c r="P108" s="33" t="s">
        <v>237</v>
      </c>
    </row>
    <row r="109" spans="1:16" ht="16.2" customHeight="1" x14ac:dyDescent="0.25">
      <c r="A109" s="25">
        <v>105</v>
      </c>
      <c r="B109" s="26" t="s">
        <v>240</v>
      </c>
      <c r="C109" s="27" t="s">
        <v>241</v>
      </c>
      <c r="D109" s="27" t="str">
        <f t="shared" si="5"/>
        <v xml:space="preserve">INDICADORES DE PRESION  (ESPECIALES)
</v>
      </c>
      <c r="E109" s="28">
        <v>10.08</v>
      </c>
      <c r="F109" s="28">
        <v>388.11</v>
      </c>
      <c r="G109" s="26" t="s">
        <v>16</v>
      </c>
      <c r="H109" s="29">
        <f t="shared" si="7"/>
        <v>8</v>
      </c>
      <c r="I109" s="29">
        <f t="shared" si="8"/>
        <v>11</v>
      </c>
      <c r="J109" s="30" t="str">
        <f t="shared" si="6"/>
        <v>LFP</v>
      </c>
      <c r="K109" s="29">
        <f t="shared" si="9"/>
        <v>38</v>
      </c>
      <c r="M109" s="31" t="s">
        <v>17</v>
      </c>
      <c r="N109" s="31"/>
      <c r="O109" s="31"/>
      <c r="P109" s="33"/>
    </row>
    <row r="110" spans="1:16" ht="16.2" customHeight="1" x14ac:dyDescent="0.25">
      <c r="A110" s="25">
        <v>106</v>
      </c>
      <c r="B110" s="26" t="s">
        <v>242</v>
      </c>
      <c r="C110" s="27" t="s">
        <v>243</v>
      </c>
      <c r="D110" s="27" t="str">
        <f t="shared" si="5"/>
        <v xml:space="preserve">MANOM. Y VACUOM. PATRONES MENORES IGUALESA CLASE 1,0
</v>
      </c>
      <c r="E110" s="28">
        <v>6.39</v>
      </c>
      <c r="F110" s="28">
        <v>245.86</v>
      </c>
      <c r="G110" s="26" t="s">
        <v>16</v>
      </c>
      <c r="H110" s="29">
        <f t="shared" si="7"/>
        <v>8</v>
      </c>
      <c r="I110" s="29">
        <f t="shared" si="8"/>
        <v>11</v>
      </c>
      <c r="J110" s="30" t="str">
        <f t="shared" si="6"/>
        <v>LFP</v>
      </c>
      <c r="K110" s="29">
        <f t="shared" si="9"/>
        <v>54</v>
      </c>
      <c r="M110" s="31" t="s">
        <v>17</v>
      </c>
      <c r="N110" s="31"/>
      <c r="O110" s="31"/>
      <c r="P110" s="33"/>
    </row>
    <row r="111" spans="1:16" ht="25.2" customHeight="1" x14ac:dyDescent="0.25">
      <c r="A111" s="25">
        <v>107</v>
      </c>
      <c r="B111" s="26" t="s">
        <v>244</v>
      </c>
      <c r="C111" s="27" t="s">
        <v>245</v>
      </c>
      <c r="D111" s="27" t="str">
        <f t="shared" si="5"/>
        <v xml:space="preserve">MANOMETRO DIFERENCIAL
</v>
      </c>
      <c r="E111" s="28">
        <v>10.08</v>
      </c>
      <c r="F111" s="28">
        <v>388.11</v>
      </c>
      <c r="G111" s="26" t="s">
        <v>16</v>
      </c>
      <c r="H111" s="29">
        <f t="shared" si="7"/>
        <v>8</v>
      </c>
      <c r="I111" s="29">
        <f t="shared" si="8"/>
        <v>11</v>
      </c>
      <c r="J111" s="30" t="str">
        <f t="shared" si="6"/>
        <v>LFP</v>
      </c>
      <c r="K111" s="29">
        <f t="shared" si="9"/>
        <v>23</v>
      </c>
      <c r="M111" s="31"/>
      <c r="N111" s="31" t="s">
        <v>17</v>
      </c>
      <c r="O111" s="31"/>
      <c r="P111" s="33" t="s">
        <v>246</v>
      </c>
    </row>
    <row r="112" spans="1:16" ht="16.2" customHeight="1" x14ac:dyDescent="0.25">
      <c r="A112" s="25">
        <v>108</v>
      </c>
      <c r="B112" s="26" t="s">
        <v>247</v>
      </c>
      <c r="C112" s="27" t="s">
        <v>248</v>
      </c>
      <c r="D112" s="27" t="str">
        <f t="shared" si="5"/>
        <v xml:space="preserve">MANOMETROS A PISTON Y PESAS (1 PISTON)
</v>
      </c>
      <c r="E112" s="28">
        <v>25.69</v>
      </c>
      <c r="F112" s="28">
        <v>989.24</v>
      </c>
      <c r="G112" s="26" t="s">
        <v>16</v>
      </c>
      <c r="H112" s="29">
        <f t="shared" si="7"/>
        <v>8</v>
      </c>
      <c r="I112" s="29">
        <f t="shared" si="8"/>
        <v>11</v>
      </c>
      <c r="J112" s="30" t="str">
        <f t="shared" si="6"/>
        <v>LFP</v>
      </c>
      <c r="K112" s="29">
        <f t="shared" si="9"/>
        <v>40</v>
      </c>
      <c r="M112" s="31"/>
      <c r="N112" s="31" t="s">
        <v>17</v>
      </c>
      <c r="O112" s="31"/>
      <c r="P112" s="33" t="s">
        <v>249</v>
      </c>
    </row>
    <row r="113" spans="1:16" ht="16.2" customHeight="1" x14ac:dyDescent="0.25">
      <c r="A113" s="25">
        <v>109</v>
      </c>
      <c r="B113" s="26" t="s">
        <v>250</v>
      </c>
      <c r="C113" s="27" t="s">
        <v>251</v>
      </c>
      <c r="D113" s="27" t="str">
        <f t="shared" si="5"/>
        <v xml:space="preserve">MANOMETROS A PISTON Y PESAS (2 PISTONES)
</v>
      </c>
      <c r="E113" s="28">
        <v>31.14</v>
      </c>
      <c r="F113" s="30">
        <v>1198.8</v>
      </c>
      <c r="G113" s="26" t="s">
        <v>16</v>
      </c>
      <c r="H113" s="29">
        <f t="shared" si="7"/>
        <v>8</v>
      </c>
      <c r="I113" s="29">
        <f t="shared" si="8"/>
        <v>11</v>
      </c>
      <c r="J113" s="30" t="str">
        <f t="shared" si="6"/>
        <v>LFP</v>
      </c>
      <c r="K113" s="29">
        <f t="shared" si="9"/>
        <v>42</v>
      </c>
      <c r="M113" s="31"/>
      <c r="N113" s="31" t="s">
        <v>17</v>
      </c>
      <c r="O113" s="31"/>
      <c r="P113" s="33" t="s">
        <v>249</v>
      </c>
    </row>
    <row r="114" spans="1:16" ht="21" customHeight="1" x14ac:dyDescent="0.25">
      <c r="A114" s="25">
        <v>110</v>
      </c>
      <c r="B114" s="26" t="s">
        <v>252</v>
      </c>
      <c r="C114" s="27" t="s">
        <v>253</v>
      </c>
      <c r="D114" s="27" t="str">
        <f t="shared" si="5"/>
        <v xml:space="preserve">MANOMETROS DE COLUMNA LIQUIDA
</v>
      </c>
      <c r="E114" s="28">
        <v>10.08</v>
      </c>
      <c r="F114" s="28">
        <v>388.11</v>
      </c>
      <c r="G114" s="26" t="s">
        <v>16</v>
      </c>
      <c r="H114" s="29">
        <f t="shared" si="7"/>
        <v>8</v>
      </c>
      <c r="I114" s="29">
        <f t="shared" si="8"/>
        <v>11</v>
      </c>
      <c r="J114" s="30" t="str">
        <f t="shared" si="6"/>
        <v>LFP</v>
      </c>
      <c r="K114" s="29">
        <f t="shared" si="9"/>
        <v>31</v>
      </c>
      <c r="M114" s="31"/>
      <c r="N114" s="31" t="s">
        <v>17</v>
      </c>
      <c r="O114" s="31"/>
      <c r="P114" s="33" t="s">
        <v>246</v>
      </c>
    </row>
    <row r="115" spans="1:16" ht="16.2" customHeight="1" x14ac:dyDescent="0.25">
      <c r="A115" s="25">
        <v>111</v>
      </c>
      <c r="B115" s="26" t="s">
        <v>254</v>
      </c>
      <c r="C115" s="27" t="s">
        <v>255</v>
      </c>
      <c r="D115" s="27" t="str">
        <f t="shared" si="5"/>
        <v xml:space="preserve">MANOVACUOMETROS DE TRABAJO MAYORES A CLASE 1,0
</v>
      </c>
      <c r="E115" s="28">
        <v>4.51</v>
      </c>
      <c r="F115" s="28">
        <v>173.77</v>
      </c>
      <c r="G115" s="26" t="s">
        <v>16</v>
      </c>
      <c r="H115" s="29">
        <f t="shared" si="7"/>
        <v>8</v>
      </c>
      <c r="I115" s="29">
        <f t="shared" si="8"/>
        <v>11</v>
      </c>
      <c r="J115" s="30" t="str">
        <f t="shared" si="6"/>
        <v>LFP</v>
      </c>
      <c r="K115" s="29">
        <f t="shared" si="9"/>
        <v>48</v>
      </c>
      <c r="M115" s="31" t="s">
        <v>17</v>
      </c>
      <c r="N115" s="31"/>
      <c r="O115" s="31"/>
      <c r="P115" s="32"/>
    </row>
    <row r="116" spans="1:16" ht="16.2" customHeight="1" x14ac:dyDescent="0.25">
      <c r="A116" s="25">
        <v>112</v>
      </c>
      <c r="B116" s="26" t="s">
        <v>256</v>
      </c>
      <c r="C116" s="27" t="s">
        <v>257</v>
      </c>
      <c r="D116" s="27" t="str">
        <f t="shared" si="5"/>
        <v xml:space="preserve">MANOVACUOMETROS PATRONES MENORES IGUALES A CLASE 1,0
</v>
      </c>
      <c r="E116" s="28">
        <v>8.6999999999999993</v>
      </c>
      <c r="F116" s="28">
        <v>335.09</v>
      </c>
      <c r="G116" s="26" t="s">
        <v>16</v>
      </c>
      <c r="H116" s="29">
        <f t="shared" si="7"/>
        <v>8</v>
      </c>
      <c r="I116" s="29">
        <f t="shared" si="8"/>
        <v>11</v>
      </c>
      <c r="J116" s="30" t="str">
        <f t="shared" si="6"/>
        <v>LFP</v>
      </c>
      <c r="K116" s="29">
        <f t="shared" si="9"/>
        <v>54</v>
      </c>
      <c r="M116" s="31" t="s">
        <v>17</v>
      </c>
      <c r="N116" s="31"/>
      <c r="O116" s="31"/>
      <c r="P116" s="32"/>
    </row>
    <row r="117" spans="1:16" ht="16.2" customHeight="1" x14ac:dyDescent="0.25">
      <c r="A117" s="25">
        <v>113</v>
      </c>
      <c r="B117" s="26" t="s">
        <v>258</v>
      </c>
      <c r="C117" s="27" t="s">
        <v>259</v>
      </c>
      <c r="D117" s="27" t="str">
        <f t="shared" si="5"/>
        <v xml:space="preserve">TORQUIMETROS HASTA 800 N.m
</v>
      </c>
      <c r="E117" s="28">
        <v>9.08</v>
      </c>
      <c r="F117" s="28">
        <v>349.45</v>
      </c>
      <c r="G117" s="26" t="s">
        <v>16</v>
      </c>
      <c r="H117" s="29">
        <f t="shared" si="7"/>
        <v>8</v>
      </c>
      <c r="I117" s="29">
        <f t="shared" si="8"/>
        <v>11</v>
      </c>
      <c r="J117" s="30" t="str">
        <f t="shared" si="6"/>
        <v>LFP</v>
      </c>
      <c r="K117" s="29">
        <f t="shared" si="9"/>
        <v>28</v>
      </c>
      <c r="M117" s="31"/>
      <c r="N117" s="31" t="s">
        <v>17</v>
      </c>
      <c r="O117" s="31"/>
      <c r="P117" s="190" t="s">
        <v>260</v>
      </c>
    </row>
    <row r="118" spans="1:16" ht="16.2" customHeight="1" x14ac:dyDescent="0.25">
      <c r="A118" s="25">
        <v>114</v>
      </c>
      <c r="B118" s="26" t="s">
        <v>261</v>
      </c>
      <c r="C118" s="27" t="s">
        <v>262</v>
      </c>
      <c r="D118" s="27" t="str">
        <f t="shared" si="5"/>
        <v xml:space="preserve">ANALIZADORES DE TORQUE HASTA 1000 N.m
</v>
      </c>
      <c r="E118" s="28">
        <v>14.52</v>
      </c>
      <c r="F118" s="28">
        <v>559.02</v>
      </c>
      <c r="G118" s="26" t="s">
        <v>16</v>
      </c>
      <c r="H118" s="29">
        <f t="shared" si="7"/>
        <v>8</v>
      </c>
      <c r="I118" s="29">
        <f t="shared" si="8"/>
        <v>11</v>
      </c>
      <c r="J118" s="30" t="str">
        <f t="shared" si="6"/>
        <v>LFP</v>
      </c>
      <c r="K118" s="29">
        <f t="shared" si="9"/>
        <v>39</v>
      </c>
      <c r="M118" s="31"/>
      <c r="N118" s="31" t="s">
        <v>17</v>
      </c>
      <c r="O118" s="31"/>
      <c r="P118" s="191"/>
    </row>
    <row r="119" spans="1:16" ht="16.2" customHeight="1" x14ac:dyDescent="0.25">
      <c r="A119" s="25">
        <v>115</v>
      </c>
      <c r="B119" s="26" t="s">
        <v>263</v>
      </c>
      <c r="C119" s="27" t="s">
        <v>264</v>
      </c>
      <c r="D119" s="27" t="str">
        <f t="shared" si="5"/>
        <v xml:space="preserve">MAQUINAS DE ENSAYO HASTA 50 kN
</v>
      </c>
      <c r="E119" s="28">
        <v>23.02</v>
      </c>
      <c r="F119" s="28">
        <v>886.41</v>
      </c>
      <c r="G119" s="26" t="s">
        <v>16</v>
      </c>
      <c r="H119" s="29">
        <f t="shared" si="7"/>
        <v>8</v>
      </c>
      <c r="I119" s="29">
        <f t="shared" si="8"/>
        <v>11</v>
      </c>
      <c r="J119" s="30" t="str">
        <f t="shared" si="6"/>
        <v>LFP</v>
      </c>
      <c r="K119" s="29">
        <f t="shared" si="9"/>
        <v>32</v>
      </c>
      <c r="M119" s="31" t="s">
        <v>17</v>
      </c>
      <c r="N119" s="31"/>
      <c r="O119" s="31"/>
      <c r="P119" s="32"/>
    </row>
    <row r="120" spans="1:16" ht="16.2" customHeight="1" x14ac:dyDescent="0.25">
      <c r="A120" s="25">
        <v>116</v>
      </c>
      <c r="B120" s="26" t="s">
        <v>265</v>
      </c>
      <c r="C120" s="27" t="s">
        <v>266</v>
      </c>
      <c r="D120" s="27" t="str">
        <f t="shared" si="5"/>
        <v xml:space="preserve">MAQUINAS DE ENSAYO MAYORES DE 50 kN - HASTA 500 kN
</v>
      </c>
      <c r="E120" s="28">
        <v>25.75</v>
      </c>
      <c r="F120" s="28">
        <v>991.2</v>
      </c>
      <c r="G120" s="26" t="s">
        <v>16</v>
      </c>
      <c r="H120" s="29">
        <f t="shared" si="7"/>
        <v>8</v>
      </c>
      <c r="I120" s="29">
        <f t="shared" si="8"/>
        <v>11</v>
      </c>
      <c r="J120" s="30" t="str">
        <f t="shared" si="6"/>
        <v>LFP</v>
      </c>
      <c r="K120" s="29">
        <f t="shared" si="9"/>
        <v>52</v>
      </c>
      <c r="M120" s="31" t="s">
        <v>17</v>
      </c>
      <c r="N120" s="31"/>
      <c r="O120" s="31"/>
      <c r="P120" s="32"/>
    </row>
    <row r="121" spans="1:16" ht="16.2" customHeight="1" x14ac:dyDescent="0.25">
      <c r="A121" s="25">
        <v>117</v>
      </c>
      <c r="B121" s="26" t="s">
        <v>267</v>
      </c>
      <c r="C121" s="27" t="s">
        <v>268</v>
      </c>
      <c r="D121" s="27" t="str">
        <f t="shared" si="5"/>
        <v xml:space="preserve">MAQUINAS DE ENSAYO HASTA 500 kN (Vertical)
</v>
      </c>
      <c r="E121" s="28">
        <v>23.02</v>
      </c>
      <c r="F121" s="28">
        <v>886.41</v>
      </c>
      <c r="G121" s="26" t="s">
        <v>16</v>
      </c>
      <c r="H121" s="29">
        <f t="shared" si="7"/>
        <v>8</v>
      </c>
      <c r="I121" s="29">
        <f t="shared" si="8"/>
        <v>11</v>
      </c>
      <c r="J121" s="30" t="str">
        <f t="shared" si="6"/>
        <v>LFP</v>
      </c>
      <c r="K121" s="29">
        <f t="shared" si="9"/>
        <v>44</v>
      </c>
      <c r="M121" s="31" t="s">
        <v>17</v>
      </c>
      <c r="N121" s="31"/>
      <c r="O121" s="31"/>
      <c r="P121" s="32"/>
    </row>
    <row r="122" spans="1:16" ht="16.2" customHeight="1" x14ac:dyDescent="0.25">
      <c r="A122" s="25">
        <v>118</v>
      </c>
      <c r="B122" s="26" t="s">
        <v>269</v>
      </c>
      <c r="C122" s="27" t="s">
        <v>270</v>
      </c>
      <c r="D122" s="27" t="str">
        <f t="shared" si="5"/>
        <v xml:space="preserve">MAQUINAS DE ENSAYO MAYORES DE 500 kN hasta 2 MN
</v>
      </c>
      <c r="E122" s="28">
        <v>33.46</v>
      </c>
      <c r="F122" s="30">
        <v>1288.0899999999999</v>
      </c>
      <c r="G122" s="26" t="s">
        <v>16</v>
      </c>
      <c r="H122" s="29">
        <f t="shared" si="7"/>
        <v>8</v>
      </c>
      <c r="I122" s="29">
        <f t="shared" si="8"/>
        <v>11</v>
      </c>
      <c r="J122" s="30" t="str">
        <f t="shared" si="6"/>
        <v>LFP</v>
      </c>
      <c r="K122" s="29">
        <f t="shared" si="9"/>
        <v>49</v>
      </c>
      <c r="M122" s="31" t="s">
        <v>17</v>
      </c>
      <c r="N122" s="31"/>
      <c r="O122" s="31"/>
      <c r="P122" s="32"/>
    </row>
    <row r="123" spans="1:16" ht="16.2" customHeight="1" x14ac:dyDescent="0.25">
      <c r="A123" s="25">
        <v>119</v>
      </c>
      <c r="B123" s="26" t="s">
        <v>271</v>
      </c>
      <c r="C123" s="27" t="s">
        <v>272</v>
      </c>
      <c r="D123" s="27" t="str">
        <f t="shared" si="5"/>
        <v xml:space="preserve">MAQUINAS DE ENSAYO HASTA 500 kN (horizontal)
</v>
      </c>
      <c r="E123" s="28">
        <v>38.9</v>
      </c>
      <c r="F123" s="30">
        <v>1497.65</v>
      </c>
      <c r="G123" s="26" t="s">
        <v>16</v>
      </c>
      <c r="H123" s="29">
        <f t="shared" si="7"/>
        <v>8</v>
      </c>
      <c r="I123" s="29">
        <f t="shared" si="8"/>
        <v>11</v>
      </c>
      <c r="J123" s="30" t="str">
        <f t="shared" si="6"/>
        <v>LFP</v>
      </c>
      <c r="K123" s="29">
        <f t="shared" si="9"/>
        <v>46</v>
      </c>
      <c r="M123" s="31" t="s">
        <v>17</v>
      </c>
      <c r="N123" s="31"/>
      <c r="O123" s="31"/>
      <c r="P123" s="32"/>
    </row>
    <row r="124" spans="1:16" ht="16.2" customHeight="1" x14ac:dyDescent="0.25">
      <c r="A124" s="25">
        <v>120</v>
      </c>
      <c r="B124" s="26" t="s">
        <v>273</v>
      </c>
      <c r="C124" s="27" t="s">
        <v>274</v>
      </c>
      <c r="D124" s="27" t="str">
        <f t="shared" si="5"/>
        <v xml:space="preserve">BAROMETRO (AMBIENTE) desde 750 mbar (1 punto adicional )
</v>
      </c>
      <c r="E124" s="28">
        <v>2.16</v>
      </c>
      <c r="F124" s="28">
        <v>83.25</v>
      </c>
      <c r="G124" s="26" t="s">
        <v>16</v>
      </c>
      <c r="H124" s="29">
        <f t="shared" si="7"/>
        <v>8</v>
      </c>
      <c r="I124" s="29">
        <f t="shared" si="8"/>
        <v>11</v>
      </c>
      <c r="J124" s="30" t="str">
        <f t="shared" si="6"/>
        <v>LFP</v>
      </c>
      <c r="K124" s="29">
        <f t="shared" si="9"/>
        <v>58</v>
      </c>
      <c r="M124" s="31" t="s">
        <v>17</v>
      </c>
      <c r="N124" s="31"/>
      <c r="O124" s="31"/>
      <c r="P124" s="32"/>
    </row>
    <row r="125" spans="1:16" ht="16.2" customHeight="1" x14ac:dyDescent="0.25">
      <c r="A125" s="25">
        <v>121</v>
      </c>
      <c r="B125" s="26" t="s">
        <v>275</v>
      </c>
      <c r="C125" s="27" t="s">
        <v>276</v>
      </c>
      <c r="D125" s="27" t="str">
        <f t="shared" si="5"/>
        <v xml:space="preserve">CALIBRADOR DE PRESION, UN SOLO RANGO (1 punto adicional)
</v>
      </c>
      <c r="E125" s="28">
        <v>1.1499999999999999</v>
      </c>
      <c r="F125" s="28">
        <v>44.36</v>
      </c>
      <c r="G125" s="26" t="s">
        <v>16</v>
      </c>
      <c r="H125" s="29">
        <f t="shared" si="7"/>
        <v>8</v>
      </c>
      <c r="I125" s="29">
        <f t="shared" si="8"/>
        <v>11</v>
      </c>
      <c r="J125" s="30" t="str">
        <f t="shared" si="6"/>
        <v>LFP</v>
      </c>
      <c r="K125" s="29">
        <f t="shared" si="9"/>
        <v>58</v>
      </c>
      <c r="M125" s="31" t="s">
        <v>17</v>
      </c>
      <c r="N125" s="31"/>
      <c r="O125" s="31"/>
      <c r="P125" s="32"/>
    </row>
    <row r="126" spans="1:16" ht="16.2" customHeight="1" x14ac:dyDescent="0.25">
      <c r="A126" s="25">
        <v>122</v>
      </c>
      <c r="B126" s="26" t="s">
        <v>277</v>
      </c>
      <c r="C126" s="27" t="s">
        <v>278</v>
      </c>
      <c r="D126" s="27" t="str">
        <f t="shared" si="5"/>
        <v xml:space="preserve">MANOMETRO DIFERENCIAL DE ALTA EXACTITUD 20 kPa
</v>
      </c>
      <c r="E126" s="28">
        <v>10.5</v>
      </c>
      <c r="F126" s="28">
        <v>404.29</v>
      </c>
      <c r="G126" s="26" t="s">
        <v>16</v>
      </c>
      <c r="H126" s="29">
        <f t="shared" si="7"/>
        <v>8</v>
      </c>
      <c r="I126" s="29">
        <f t="shared" si="8"/>
        <v>11</v>
      </c>
      <c r="J126" s="30" t="str">
        <f t="shared" si="6"/>
        <v>LFP</v>
      </c>
      <c r="K126" s="29">
        <f t="shared" si="9"/>
        <v>48</v>
      </c>
      <c r="M126" s="31" t="s">
        <v>17</v>
      </c>
      <c r="N126" s="31"/>
      <c r="O126" s="31"/>
      <c r="P126" s="32"/>
    </row>
    <row r="127" spans="1:16" ht="16.2" customHeight="1" x14ac:dyDescent="0.25">
      <c r="A127" s="25">
        <v>123</v>
      </c>
      <c r="B127" s="26" t="s">
        <v>279</v>
      </c>
      <c r="C127" s="27" t="s">
        <v>280</v>
      </c>
      <c r="D127" s="27" t="str">
        <f t="shared" si="5"/>
        <v xml:space="preserve">DETERMINACIÓN EN FUERZA Y PRESIÓN (ESPECIALES)
</v>
      </c>
      <c r="E127" s="28">
        <v>11.81</v>
      </c>
      <c r="F127" s="28">
        <v>454.52</v>
      </c>
      <c r="G127" s="26" t="s">
        <v>16</v>
      </c>
      <c r="H127" s="29">
        <f t="shared" si="7"/>
        <v>8</v>
      </c>
      <c r="I127" s="29">
        <f t="shared" si="8"/>
        <v>11</v>
      </c>
      <c r="J127" s="30" t="str">
        <f t="shared" si="6"/>
        <v>LFP</v>
      </c>
      <c r="K127" s="29">
        <f t="shared" si="9"/>
        <v>48</v>
      </c>
      <c r="M127" s="31" t="s">
        <v>17</v>
      </c>
      <c r="N127" s="31"/>
      <c r="O127" s="31"/>
      <c r="P127" s="32"/>
    </row>
    <row r="128" spans="1:16" ht="16.2" customHeight="1" x14ac:dyDescent="0.25">
      <c r="A128" s="18">
        <v>124</v>
      </c>
      <c r="B128" s="19" t="s">
        <v>281</v>
      </c>
      <c r="C128" s="20" t="s">
        <v>282</v>
      </c>
      <c r="D128" s="20" t="str">
        <f t="shared" si="5"/>
        <v xml:space="preserve">ANILLOS PATRONES (MAYOR A 100 mm HASTA 300 mm)
</v>
      </c>
      <c r="E128" s="21">
        <v>13.79</v>
      </c>
      <c r="F128" s="21">
        <v>531.08000000000004</v>
      </c>
      <c r="G128" s="19" t="s">
        <v>16</v>
      </c>
      <c r="H128" s="15">
        <f t="shared" si="7"/>
        <v>8</v>
      </c>
      <c r="I128" s="15">
        <f t="shared" si="8"/>
        <v>11</v>
      </c>
      <c r="J128" s="22" t="str">
        <f t="shared" si="6"/>
        <v>LLA</v>
      </c>
      <c r="K128" s="15">
        <f t="shared" si="9"/>
        <v>48</v>
      </c>
      <c r="M128" s="34" t="s">
        <v>17</v>
      </c>
      <c r="N128" s="34"/>
      <c r="O128" s="34"/>
      <c r="P128" s="35"/>
    </row>
    <row r="129" spans="1:16" ht="16.2" customHeight="1" x14ac:dyDescent="0.25">
      <c r="A129" s="18">
        <v>125</v>
      </c>
      <c r="B129" s="19" t="s">
        <v>283</v>
      </c>
      <c r="C129" s="20" t="s">
        <v>284</v>
      </c>
      <c r="D129" s="20" t="str">
        <f t="shared" si="5"/>
        <v xml:space="preserve">BLOQUE PATRON ASTM E 164
</v>
      </c>
      <c r="E129" s="21">
        <v>8.06</v>
      </c>
      <c r="F129" s="21">
        <v>310.33999999999997</v>
      </c>
      <c r="G129" s="19" t="s">
        <v>16</v>
      </c>
      <c r="H129" s="15">
        <f t="shared" si="7"/>
        <v>8</v>
      </c>
      <c r="I129" s="15">
        <f t="shared" si="8"/>
        <v>11</v>
      </c>
      <c r="J129" s="22" t="str">
        <f t="shared" si="6"/>
        <v>LLA</v>
      </c>
      <c r="K129" s="15">
        <f t="shared" si="9"/>
        <v>26</v>
      </c>
      <c r="M129" s="34" t="s">
        <v>17</v>
      </c>
      <c r="N129" s="34"/>
      <c r="O129" s="34"/>
      <c r="P129" s="35"/>
    </row>
    <row r="130" spans="1:16" ht="16.2" customHeight="1" x14ac:dyDescent="0.25">
      <c r="A130" s="18">
        <v>126</v>
      </c>
      <c r="B130" s="19" t="s">
        <v>285</v>
      </c>
      <c r="C130" s="20" t="s">
        <v>286</v>
      </c>
      <c r="D130" s="20" t="str">
        <f t="shared" si="5"/>
        <v xml:space="preserve">BLOQUES PLANOPARALELO HASTA 100 mm (GRADO 1y2) C/U
</v>
      </c>
      <c r="E130" s="21">
        <v>1.22</v>
      </c>
      <c r="F130" s="21">
        <v>46.89</v>
      </c>
      <c r="G130" s="19" t="s">
        <v>16</v>
      </c>
      <c r="H130" s="15">
        <f t="shared" si="7"/>
        <v>8</v>
      </c>
      <c r="I130" s="15">
        <f t="shared" si="8"/>
        <v>11</v>
      </c>
      <c r="J130" s="22" t="str">
        <f t="shared" si="6"/>
        <v>LLA</v>
      </c>
      <c r="K130" s="15">
        <f t="shared" si="9"/>
        <v>52</v>
      </c>
      <c r="M130" s="34" t="s">
        <v>17</v>
      </c>
      <c r="N130" s="34"/>
      <c r="O130" s="34"/>
      <c r="P130" s="35"/>
    </row>
    <row r="131" spans="1:16" ht="16.2" customHeight="1" x14ac:dyDescent="0.25">
      <c r="A131" s="18">
        <v>127</v>
      </c>
      <c r="B131" s="19" t="s">
        <v>287</v>
      </c>
      <c r="C131" s="20" t="s">
        <v>288</v>
      </c>
      <c r="D131" s="20" t="str">
        <f t="shared" si="5"/>
        <v xml:space="preserve">BLOQUE PATRON ANGULAR (1 ° A 45 °) (HASTA 10 uu)
</v>
      </c>
      <c r="E131" s="21">
        <v>17.600000000000001</v>
      </c>
      <c r="F131" s="21">
        <v>677.78</v>
      </c>
      <c r="G131" s="19" t="s">
        <v>16</v>
      </c>
      <c r="H131" s="15">
        <f t="shared" si="7"/>
        <v>8</v>
      </c>
      <c r="I131" s="15">
        <f t="shared" si="8"/>
        <v>11</v>
      </c>
      <c r="J131" s="22" t="str">
        <f t="shared" si="6"/>
        <v>LLA</v>
      </c>
      <c r="K131" s="15">
        <f t="shared" si="9"/>
        <v>50</v>
      </c>
      <c r="M131" s="34" t="s">
        <v>17</v>
      </c>
      <c r="N131" s="34"/>
      <c r="O131" s="34"/>
      <c r="P131" s="35"/>
    </row>
    <row r="132" spans="1:16" ht="16.2" customHeight="1" x14ac:dyDescent="0.25">
      <c r="A132" s="18">
        <v>128</v>
      </c>
      <c r="B132" s="19" t="s">
        <v>289</v>
      </c>
      <c r="C132" s="20" t="s">
        <v>290</v>
      </c>
      <c r="D132" s="20" t="str">
        <f t="shared" si="5"/>
        <v xml:space="preserve">CALIBRADOR DE ROSCA EXTERIORES (PASA NO PASA)
</v>
      </c>
      <c r="E132" s="21">
        <v>12.52</v>
      </c>
      <c r="F132" s="21">
        <v>482.18</v>
      </c>
      <c r="G132" s="19" t="s">
        <v>16</v>
      </c>
      <c r="H132" s="15">
        <f t="shared" si="7"/>
        <v>8</v>
      </c>
      <c r="I132" s="15">
        <f t="shared" si="8"/>
        <v>11</v>
      </c>
      <c r="J132" s="22" t="str">
        <f t="shared" si="6"/>
        <v>LLA</v>
      </c>
      <c r="K132" s="15">
        <f t="shared" si="9"/>
        <v>47</v>
      </c>
      <c r="M132" s="34" t="s">
        <v>17</v>
      </c>
      <c r="N132" s="34"/>
      <c r="O132" s="34"/>
      <c r="P132" s="35"/>
    </row>
    <row r="133" spans="1:16" ht="16.2" customHeight="1" x14ac:dyDescent="0.25">
      <c r="A133" s="18">
        <v>129</v>
      </c>
      <c r="B133" s="19" t="s">
        <v>291</v>
      </c>
      <c r="C133" s="20" t="s">
        <v>292</v>
      </c>
      <c r="D133" s="20" t="str">
        <f t="shared" ref="D133:D196" si="10">MID(C133,1,K133-1)</f>
        <v xml:space="preserve">CALIBRADOR DE SOLDADURA (HASTA 25 mm/ 60 °)
</v>
      </c>
      <c r="E133" s="21">
        <v>4.68</v>
      </c>
      <c r="F133" s="21">
        <v>180.29</v>
      </c>
      <c r="G133" s="19" t="s">
        <v>16</v>
      </c>
      <c r="H133" s="15">
        <f t="shared" si="7"/>
        <v>8</v>
      </c>
      <c r="I133" s="15">
        <f t="shared" si="8"/>
        <v>11</v>
      </c>
      <c r="J133" s="22" t="str">
        <f t="shared" ref="J133:J196" si="11">MID(B133,H133,I133-H133)</f>
        <v>LLA</v>
      </c>
      <c r="K133" s="15">
        <f t="shared" si="9"/>
        <v>45</v>
      </c>
      <c r="M133" s="34" t="s">
        <v>17</v>
      </c>
      <c r="N133" s="34"/>
      <c r="O133" s="34"/>
      <c r="P133" s="35"/>
    </row>
    <row r="134" spans="1:16" ht="16.2" customHeight="1" x14ac:dyDescent="0.25">
      <c r="A134" s="18">
        <v>130</v>
      </c>
      <c r="B134" s="19" t="s">
        <v>293</v>
      </c>
      <c r="C134" s="20" t="s">
        <v>294</v>
      </c>
      <c r="D134" s="20" t="str">
        <f t="shared" si="10"/>
        <v xml:space="preserve">CALIBRADOR HERRADURA
</v>
      </c>
      <c r="E134" s="21">
        <v>3.63</v>
      </c>
      <c r="F134" s="21">
        <v>139.68</v>
      </c>
      <c r="G134" s="19" t="s">
        <v>16</v>
      </c>
      <c r="H134" s="15">
        <f t="shared" ref="H134:H197" si="12">SEARCH("L",B134,1)</f>
        <v>8</v>
      </c>
      <c r="I134" s="15">
        <f t="shared" ref="I134:I197" si="13">SEARCH(" ",B134,H134)</f>
        <v>11</v>
      </c>
      <c r="J134" s="22" t="str">
        <f t="shared" si="11"/>
        <v>LLA</v>
      </c>
      <c r="K134" s="15">
        <f t="shared" ref="K134:K197" si="14">SEARCH("Base",C134,1)</f>
        <v>22</v>
      </c>
      <c r="M134" s="34" t="s">
        <v>17</v>
      </c>
      <c r="N134" s="34"/>
      <c r="O134" s="34"/>
      <c r="P134" s="35"/>
    </row>
    <row r="135" spans="1:16" ht="16.2" customHeight="1" x14ac:dyDescent="0.25">
      <c r="A135" s="18">
        <v>131</v>
      </c>
      <c r="B135" s="19" t="s">
        <v>295</v>
      </c>
      <c r="C135" s="20" t="s">
        <v>296</v>
      </c>
      <c r="D135" s="20" t="str">
        <f t="shared" si="10"/>
        <v xml:space="preserve">CALIBRADOR PASA NO PASA  3 AGUJEROS
</v>
      </c>
      <c r="E135" s="21">
        <v>4.12</v>
      </c>
      <c r="F135" s="21">
        <v>158.68</v>
      </c>
      <c r="G135" s="19" t="s">
        <v>16</v>
      </c>
      <c r="H135" s="15">
        <f t="shared" si="12"/>
        <v>8</v>
      </c>
      <c r="I135" s="15">
        <f t="shared" si="13"/>
        <v>11</v>
      </c>
      <c r="J135" s="22" t="str">
        <f t="shared" si="11"/>
        <v>LLA</v>
      </c>
      <c r="K135" s="15">
        <f t="shared" si="14"/>
        <v>37</v>
      </c>
      <c r="M135" s="34" t="s">
        <v>17</v>
      </c>
      <c r="N135" s="34"/>
      <c r="O135" s="34"/>
      <c r="P135" s="35"/>
    </row>
    <row r="136" spans="1:16" ht="16.2" customHeight="1" x14ac:dyDescent="0.25">
      <c r="A136" s="18">
        <v>132</v>
      </c>
      <c r="B136" s="19" t="s">
        <v>297</v>
      </c>
      <c r="C136" s="20" t="s">
        <v>298</v>
      </c>
      <c r="D136" s="20" t="str">
        <f t="shared" si="10"/>
        <v xml:space="preserve">CALIBRADOR PASA NO PASA 9 AGUJEROS
</v>
      </c>
      <c r="E136" s="21">
        <v>8.1999999999999993</v>
      </c>
      <c r="F136" s="21">
        <v>315.85000000000002</v>
      </c>
      <c r="G136" s="19" t="s">
        <v>16</v>
      </c>
      <c r="H136" s="15">
        <f t="shared" si="12"/>
        <v>8</v>
      </c>
      <c r="I136" s="15">
        <f t="shared" si="13"/>
        <v>11</v>
      </c>
      <c r="J136" s="22" t="str">
        <f t="shared" si="11"/>
        <v>LLA</v>
      </c>
      <c r="K136" s="15">
        <f t="shared" si="14"/>
        <v>36</v>
      </c>
      <c r="M136" s="34" t="s">
        <v>17</v>
      </c>
      <c r="N136" s="34"/>
      <c r="O136" s="34"/>
      <c r="P136" s="35"/>
    </row>
    <row r="137" spans="1:16" ht="16.2" customHeight="1" x14ac:dyDescent="0.25">
      <c r="A137" s="18">
        <v>133</v>
      </c>
      <c r="B137" s="19" t="s">
        <v>299</v>
      </c>
      <c r="C137" s="20" t="s">
        <v>300</v>
      </c>
      <c r="D137" s="20" t="str">
        <f t="shared" si="10"/>
        <v xml:space="preserve">CALIBRADOR TAMPON -PASA NO PASA
</v>
      </c>
      <c r="E137" s="21">
        <v>7.08</v>
      </c>
      <c r="F137" s="21">
        <v>272.61</v>
      </c>
      <c r="G137" s="19" t="s">
        <v>16</v>
      </c>
      <c r="H137" s="15">
        <f t="shared" si="12"/>
        <v>8</v>
      </c>
      <c r="I137" s="15">
        <f t="shared" si="13"/>
        <v>11</v>
      </c>
      <c r="J137" s="22" t="str">
        <f t="shared" si="11"/>
        <v>LLA</v>
      </c>
      <c r="K137" s="15">
        <f t="shared" si="14"/>
        <v>33</v>
      </c>
      <c r="M137" s="34" t="s">
        <v>17</v>
      </c>
      <c r="N137" s="34"/>
      <c r="O137" s="34"/>
      <c r="P137" s="35"/>
    </row>
    <row r="138" spans="1:16" ht="16.2" customHeight="1" x14ac:dyDescent="0.25">
      <c r="A138" s="18">
        <v>134</v>
      </c>
      <c r="B138" s="19" t="s">
        <v>301</v>
      </c>
      <c r="C138" s="20" t="s">
        <v>302</v>
      </c>
      <c r="D138" s="20" t="str">
        <f t="shared" si="10"/>
        <v xml:space="preserve">CALIBRES PARA MICROMETRO EXTERIOR (Hasta 6 uu) láminas ELCOMETRO
</v>
      </c>
      <c r="E138" s="21">
        <v>6.12</v>
      </c>
      <c r="F138" s="21">
        <v>235.59</v>
      </c>
      <c r="G138" s="19" t="s">
        <v>16</v>
      </c>
      <c r="H138" s="15">
        <f t="shared" si="12"/>
        <v>8</v>
      </c>
      <c r="I138" s="15">
        <f t="shared" si="13"/>
        <v>11</v>
      </c>
      <c r="J138" s="22" t="str">
        <f t="shared" si="11"/>
        <v>LLA</v>
      </c>
      <c r="K138" s="15">
        <f t="shared" si="14"/>
        <v>66</v>
      </c>
      <c r="M138" s="34" t="s">
        <v>17</v>
      </c>
      <c r="N138" s="34"/>
      <c r="O138" s="34"/>
      <c r="P138" s="35"/>
    </row>
    <row r="139" spans="1:16" ht="16.2" customHeight="1" x14ac:dyDescent="0.25">
      <c r="A139" s="18">
        <v>135</v>
      </c>
      <c r="B139" s="19" t="s">
        <v>303</v>
      </c>
      <c r="C139" s="20" t="s">
        <v>304</v>
      </c>
      <c r="D139" s="20" t="str">
        <f t="shared" si="10"/>
        <v xml:space="preserve">CINTA METRICA 100 m (10 puntos)
</v>
      </c>
      <c r="E139" s="21">
        <v>15.44</v>
      </c>
      <c r="F139" s="21">
        <v>594.51</v>
      </c>
      <c r="G139" s="19" t="s">
        <v>16</v>
      </c>
      <c r="H139" s="15">
        <f t="shared" si="12"/>
        <v>8</v>
      </c>
      <c r="I139" s="15">
        <f t="shared" si="13"/>
        <v>11</v>
      </c>
      <c r="J139" s="22" t="str">
        <f t="shared" si="11"/>
        <v>LLA</v>
      </c>
      <c r="K139" s="15">
        <f t="shared" si="14"/>
        <v>33</v>
      </c>
      <c r="M139" s="34"/>
      <c r="N139" s="34" t="s">
        <v>17</v>
      </c>
      <c r="O139" s="34"/>
      <c r="P139" s="173" t="s">
        <v>305</v>
      </c>
    </row>
    <row r="140" spans="1:16" ht="16.2" customHeight="1" x14ac:dyDescent="0.25">
      <c r="A140" s="18">
        <v>136</v>
      </c>
      <c r="B140" s="19" t="s">
        <v>306</v>
      </c>
      <c r="C140" s="20" t="s">
        <v>307</v>
      </c>
      <c r="D140" s="20" t="str">
        <f t="shared" si="10"/>
        <v xml:space="preserve">CINTA METRICA 100 m (1 punto adicional)
</v>
      </c>
      <c r="E140" s="21">
        <v>1.22</v>
      </c>
      <c r="F140" s="21">
        <v>47.01</v>
      </c>
      <c r="G140" s="19" t="s">
        <v>16</v>
      </c>
      <c r="H140" s="15">
        <f t="shared" si="12"/>
        <v>8</v>
      </c>
      <c r="I140" s="15">
        <f t="shared" si="13"/>
        <v>11</v>
      </c>
      <c r="J140" s="22" t="str">
        <f t="shared" si="11"/>
        <v>LLA</v>
      </c>
      <c r="K140" s="15">
        <f t="shared" si="14"/>
        <v>41</v>
      </c>
      <c r="M140" s="34"/>
      <c r="N140" s="36" t="s">
        <v>17</v>
      </c>
      <c r="O140" s="36"/>
      <c r="P140" s="192"/>
    </row>
    <row r="141" spans="1:16" ht="16.2" customHeight="1" x14ac:dyDescent="0.25">
      <c r="A141" s="18">
        <v>137</v>
      </c>
      <c r="B141" s="19" t="s">
        <v>308</v>
      </c>
      <c r="C141" s="20" t="s">
        <v>309</v>
      </c>
      <c r="D141" s="20" t="str">
        <f t="shared" si="10"/>
        <v xml:space="preserve">CINTA METRICA 23 m (10 puntos)
</v>
      </c>
      <c r="E141" s="21">
        <v>7.28</v>
      </c>
      <c r="F141" s="21">
        <v>280.16000000000003</v>
      </c>
      <c r="G141" s="19" t="s">
        <v>16</v>
      </c>
      <c r="H141" s="15">
        <f t="shared" si="12"/>
        <v>8</v>
      </c>
      <c r="I141" s="15">
        <f t="shared" si="13"/>
        <v>11</v>
      </c>
      <c r="J141" s="22" t="str">
        <f t="shared" si="11"/>
        <v>LLA</v>
      </c>
      <c r="K141" s="15">
        <f t="shared" si="14"/>
        <v>32</v>
      </c>
      <c r="M141" s="34"/>
      <c r="N141" s="36" t="s">
        <v>17</v>
      </c>
      <c r="O141" s="36"/>
      <c r="P141" s="192"/>
    </row>
    <row r="142" spans="1:16" ht="16.2" customHeight="1" x14ac:dyDescent="0.25">
      <c r="A142" s="18">
        <v>138</v>
      </c>
      <c r="B142" s="19" t="s">
        <v>310</v>
      </c>
      <c r="C142" s="20" t="s">
        <v>311</v>
      </c>
      <c r="D142" s="20" t="str">
        <f t="shared" si="10"/>
        <v xml:space="preserve">CINTA METRICA 23 m (1 punto adicional)
</v>
      </c>
      <c r="E142" s="21">
        <v>1.22</v>
      </c>
      <c r="F142" s="21">
        <v>47.01</v>
      </c>
      <c r="G142" s="19" t="s">
        <v>16</v>
      </c>
      <c r="H142" s="15">
        <f t="shared" si="12"/>
        <v>8</v>
      </c>
      <c r="I142" s="15">
        <f t="shared" si="13"/>
        <v>11</v>
      </c>
      <c r="J142" s="22" t="str">
        <f t="shared" si="11"/>
        <v>LLA</v>
      </c>
      <c r="K142" s="15">
        <f t="shared" si="14"/>
        <v>40</v>
      </c>
      <c r="M142" s="34"/>
      <c r="N142" s="36" t="s">
        <v>17</v>
      </c>
      <c r="O142" s="36"/>
      <c r="P142" s="192"/>
    </row>
    <row r="143" spans="1:16" ht="16.2" customHeight="1" x14ac:dyDescent="0.25">
      <c r="A143" s="18">
        <v>139</v>
      </c>
      <c r="B143" s="19" t="s">
        <v>312</v>
      </c>
      <c r="C143" s="20" t="s">
        <v>313</v>
      </c>
      <c r="D143" s="20" t="str">
        <f t="shared" si="10"/>
        <v xml:space="preserve">CINTA METRICA 30 m (10 puntos)
</v>
      </c>
      <c r="E143" s="21">
        <v>8.64</v>
      </c>
      <c r="F143" s="21">
        <v>332.55</v>
      </c>
      <c r="G143" s="19" t="s">
        <v>16</v>
      </c>
      <c r="H143" s="15">
        <f t="shared" si="12"/>
        <v>8</v>
      </c>
      <c r="I143" s="15">
        <f t="shared" si="13"/>
        <v>11</v>
      </c>
      <c r="J143" s="22" t="str">
        <f t="shared" si="11"/>
        <v>LLA</v>
      </c>
      <c r="K143" s="15">
        <f t="shared" si="14"/>
        <v>32</v>
      </c>
      <c r="M143" s="34"/>
      <c r="N143" s="36" t="s">
        <v>17</v>
      </c>
      <c r="O143" s="36"/>
      <c r="P143" s="192"/>
    </row>
    <row r="144" spans="1:16" ht="16.2" customHeight="1" x14ac:dyDescent="0.25">
      <c r="A144" s="18">
        <v>140</v>
      </c>
      <c r="B144" s="19" t="s">
        <v>314</v>
      </c>
      <c r="C144" s="20" t="s">
        <v>315</v>
      </c>
      <c r="D144" s="20" t="str">
        <f t="shared" si="10"/>
        <v xml:space="preserve">CINTA METRICA 30 m (1 punto adicional)
</v>
      </c>
      <c r="E144" s="21">
        <v>1.22</v>
      </c>
      <c r="F144" s="21">
        <v>47.01</v>
      </c>
      <c r="G144" s="19" t="s">
        <v>16</v>
      </c>
      <c r="H144" s="15">
        <f t="shared" si="12"/>
        <v>8</v>
      </c>
      <c r="I144" s="15">
        <f t="shared" si="13"/>
        <v>11</v>
      </c>
      <c r="J144" s="22" t="str">
        <f t="shared" si="11"/>
        <v>LLA</v>
      </c>
      <c r="K144" s="15">
        <f t="shared" si="14"/>
        <v>40</v>
      </c>
      <c r="M144" s="34"/>
      <c r="N144" s="36" t="s">
        <v>17</v>
      </c>
      <c r="O144" s="36"/>
      <c r="P144" s="192"/>
    </row>
    <row r="145" spans="1:16" ht="16.2" customHeight="1" x14ac:dyDescent="0.25">
      <c r="A145" s="18">
        <v>141</v>
      </c>
      <c r="B145" s="19" t="s">
        <v>316</v>
      </c>
      <c r="C145" s="20" t="s">
        <v>317</v>
      </c>
      <c r="D145" s="20" t="str">
        <f t="shared" si="10"/>
        <v xml:space="preserve">CINTA METRICA 5,5 m (10 puntos)
</v>
      </c>
      <c r="E145" s="21">
        <v>5.92</v>
      </c>
      <c r="F145" s="21">
        <v>227.77</v>
      </c>
      <c r="G145" s="19" t="s">
        <v>16</v>
      </c>
      <c r="H145" s="15">
        <f t="shared" si="12"/>
        <v>8</v>
      </c>
      <c r="I145" s="15">
        <f t="shared" si="13"/>
        <v>11</v>
      </c>
      <c r="J145" s="22" t="str">
        <f t="shared" si="11"/>
        <v>LLA</v>
      </c>
      <c r="K145" s="15">
        <f t="shared" si="14"/>
        <v>33</v>
      </c>
      <c r="M145" s="34"/>
      <c r="N145" s="36" t="s">
        <v>17</v>
      </c>
      <c r="O145" s="36"/>
      <c r="P145" s="192"/>
    </row>
    <row r="146" spans="1:16" ht="16.2" customHeight="1" x14ac:dyDescent="0.25">
      <c r="A146" s="18">
        <v>142</v>
      </c>
      <c r="B146" s="19" t="s">
        <v>318</v>
      </c>
      <c r="C146" s="20" t="s">
        <v>319</v>
      </c>
      <c r="D146" s="20" t="str">
        <f t="shared" si="10"/>
        <v xml:space="preserve">CINTA METRICA 5,5 m (1 punto adicional)
</v>
      </c>
      <c r="E146" s="21">
        <v>1.22</v>
      </c>
      <c r="F146" s="21">
        <v>47.01</v>
      </c>
      <c r="G146" s="19" t="s">
        <v>16</v>
      </c>
      <c r="H146" s="15">
        <f t="shared" si="12"/>
        <v>8</v>
      </c>
      <c r="I146" s="15">
        <f t="shared" si="13"/>
        <v>11</v>
      </c>
      <c r="J146" s="22" t="str">
        <f t="shared" si="11"/>
        <v>LLA</v>
      </c>
      <c r="K146" s="15">
        <f t="shared" si="14"/>
        <v>41</v>
      </c>
      <c r="M146" s="34"/>
      <c r="N146" s="36" t="s">
        <v>17</v>
      </c>
      <c r="O146" s="36"/>
      <c r="P146" s="192"/>
    </row>
    <row r="147" spans="1:16" ht="16.2" customHeight="1" x14ac:dyDescent="0.25">
      <c r="A147" s="18">
        <v>143</v>
      </c>
      <c r="B147" s="19" t="s">
        <v>320</v>
      </c>
      <c r="C147" s="20" t="s">
        <v>321</v>
      </c>
      <c r="D147" s="20" t="str">
        <f t="shared" si="10"/>
        <v xml:space="preserve">CINTA METRICA 50 m (10 puntos)
</v>
      </c>
      <c r="E147" s="21">
        <v>11.36</v>
      </c>
      <c r="F147" s="21">
        <v>437.33</v>
      </c>
      <c r="G147" s="19" t="s">
        <v>16</v>
      </c>
      <c r="H147" s="15">
        <f t="shared" si="12"/>
        <v>8</v>
      </c>
      <c r="I147" s="15">
        <f t="shared" si="13"/>
        <v>11</v>
      </c>
      <c r="J147" s="22" t="str">
        <f t="shared" si="11"/>
        <v>LLA</v>
      </c>
      <c r="K147" s="15">
        <f t="shared" si="14"/>
        <v>32</v>
      </c>
      <c r="M147" s="34"/>
      <c r="N147" s="36" t="s">
        <v>17</v>
      </c>
      <c r="O147" s="36"/>
      <c r="P147" s="192"/>
    </row>
    <row r="148" spans="1:16" ht="16.2" customHeight="1" x14ac:dyDescent="0.25">
      <c r="A148" s="18">
        <v>144</v>
      </c>
      <c r="B148" s="19" t="s">
        <v>322</v>
      </c>
      <c r="C148" s="20" t="s">
        <v>323</v>
      </c>
      <c r="D148" s="20" t="str">
        <f t="shared" si="10"/>
        <v xml:space="preserve">CINTA METRICA 50 m (1 punto adicional)
</v>
      </c>
      <c r="E148" s="21">
        <v>1.22</v>
      </c>
      <c r="F148" s="21">
        <v>47.01</v>
      </c>
      <c r="G148" s="19" t="s">
        <v>16</v>
      </c>
      <c r="H148" s="15">
        <f t="shared" si="12"/>
        <v>8</v>
      </c>
      <c r="I148" s="15">
        <f t="shared" si="13"/>
        <v>11</v>
      </c>
      <c r="J148" s="22" t="str">
        <f t="shared" si="11"/>
        <v>LLA</v>
      </c>
      <c r="K148" s="15">
        <f t="shared" si="14"/>
        <v>40</v>
      </c>
      <c r="M148" s="34"/>
      <c r="N148" s="36" t="s">
        <v>17</v>
      </c>
      <c r="O148" s="36"/>
      <c r="P148" s="192"/>
    </row>
    <row r="149" spans="1:16" ht="16.2" customHeight="1" x14ac:dyDescent="0.25">
      <c r="A149" s="18">
        <v>145</v>
      </c>
      <c r="B149" s="19" t="s">
        <v>324</v>
      </c>
      <c r="C149" s="20" t="s">
        <v>325</v>
      </c>
      <c r="D149" s="20" t="str">
        <f t="shared" si="10"/>
        <v xml:space="preserve">CINTAS DE DIAMETRO HASTA 600 mm
</v>
      </c>
      <c r="E149" s="21">
        <v>12.1</v>
      </c>
      <c r="F149" s="21">
        <v>465.76</v>
      </c>
      <c r="G149" s="19" t="s">
        <v>16</v>
      </c>
      <c r="H149" s="15">
        <f t="shared" si="12"/>
        <v>8</v>
      </c>
      <c r="I149" s="15">
        <f t="shared" si="13"/>
        <v>11</v>
      </c>
      <c r="J149" s="22" t="str">
        <f t="shared" si="11"/>
        <v>LLA</v>
      </c>
      <c r="K149" s="15">
        <f t="shared" si="14"/>
        <v>33</v>
      </c>
      <c r="M149" s="34"/>
      <c r="N149" s="36" t="s">
        <v>17</v>
      </c>
      <c r="O149" s="36"/>
      <c r="P149" s="192"/>
    </row>
    <row r="150" spans="1:16" ht="16.2" customHeight="1" x14ac:dyDescent="0.25">
      <c r="A150" s="18">
        <v>146</v>
      </c>
      <c r="B150" s="19" t="s">
        <v>326</v>
      </c>
      <c r="C150" s="20" t="s">
        <v>327</v>
      </c>
      <c r="D150" s="20" t="str">
        <f t="shared" si="10"/>
        <v xml:space="preserve">CINTAS METRICAS HASTA 20 m (10 puntos)
</v>
      </c>
      <c r="E150" s="21">
        <v>7.28</v>
      </c>
      <c r="F150" s="21">
        <v>280.16000000000003</v>
      </c>
      <c r="G150" s="19" t="s">
        <v>16</v>
      </c>
      <c r="H150" s="15">
        <f t="shared" si="12"/>
        <v>8</v>
      </c>
      <c r="I150" s="15">
        <f t="shared" si="13"/>
        <v>11</v>
      </c>
      <c r="J150" s="22" t="str">
        <f t="shared" si="11"/>
        <v>LLA</v>
      </c>
      <c r="K150" s="15">
        <f t="shared" si="14"/>
        <v>40</v>
      </c>
      <c r="M150" s="34"/>
      <c r="N150" s="36" t="s">
        <v>17</v>
      </c>
      <c r="O150" s="36"/>
      <c r="P150" s="192"/>
    </row>
    <row r="151" spans="1:16" ht="16.2" customHeight="1" x14ac:dyDescent="0.25">
      <c r="A151" s="18">
        <v>147</v>
      </c>
      <c r="B151" s="19" t="s">
        <v>328</v>
      </c>
      <c r="C151" s="20" t="s">
        <v>329</v>
      </c>
      <c r="D151" s="20" t="str">
        <f t="shared" si="10"/>
        <v xml:space="preserve">CINTAS METRICAS HASTA 20 m (1 punto adicional)
</v>
      </c>
      <c r="E151" s="21">
        <v>1.22</v>
      </c>
      <c r="F151" s="21">
        <v>47.01</v>
      </c>
      <c r="G151" s="19" t="s">
        <v>16</v>
      </c>
      <c r="H151" s="15">
        <f t="shared" si="12"/>
        <v>8</v>
      </c>
      <c r="I151" s="15">
        <f t="shared" si="13"/>
        <v>11</v>
      </c>
      <c r="J151" s="22" t="str">
        <f t="shared" si="11"/>
        <v>LLA</v>
      </c>
      <c r="K151" s="15">
        <f t="shared" si="14"/>
        <v>48</v>
      </c>
      <c r="M151" s="34"/>
      <c r="N151" s="36" t="s">
        <v>17</v>
      </c>
      <c r="O151" s="36"/>
      <c r="P151" s="192"/>
    </row>
    <row r="152" spans="1:16" ht="16.2" customHeight="1" x14ac:dyDescent="0.25">
      <c r="A152" s="18">
        <v>148</v>
      </c>
      <c r="B152" s="19" t="s">
        <v>330</v>
      </c>
      <c r="C152" s="20" t="s">
        <v>331</v>
      </c>
      <c r="D152" s="20" t="str">
        <f t="shared" si="10"/>
        <v xml:space="preserve">CINTAS METRICAS HASTA 3 m (10 puntos)
</v>
      </c>
      <c r="E152" s="21">
        <v>5.92</v>
      </c>
      <c r="F152" s="21">
        <v>227.77</v>
      </c>
      <c r="G152" s="19" t="s">
        <v>16</v>
      </c>
      <c r="H152" s="15">
        <f t="shared" si="12"/>
        <v>8</v>
      </c>
      <c r="I152" s="15">
        <f t="shared" si="13"/>
        <v>11</v>
      </c>
      <c r="J152" s="22" t="str">
        <f t="shared" si="11"/>
        <v>LLA</v>
      </c>
      <c r="K152" s="15">
        <f t="shared" si="14"/>
        <v>39</v>
      </c>
      <c r="M152" s="34"/>
      <c r="N152" s="36" t="s">
        <v>17</v>
      </c>
      <c r="O152" s="36"/>
      <c r="P152" s="192"/>
    </row>
    <row r="153" spans="1:16" ht="16.2" customHeight="1" x14ac:dyDescent="0.25">
      <c r="A153" s="18">
        <v>149</v>
      </c>
      <c r="B153" s="19" t="s">
        <v>332</v>
      </c>
      <c r="C153" s="20" t="s">
        <v>333</v>
      </c>
      <c r="D153" s="20" t="str">
        <f t="shared" si="10"/>
        <v xml:space="preserve">CINTAS METRICAS HASTA 3 m (1 punto adicional)
</v>
      </c>
      <c r="E153" s="21">
        <v>1.22</v>
      </c>
      <c r="F153" s="21">
        <v>47.01</v>
      </c>
      <c r="G153" s="19" t="s">
        <v>16</v>
      </c>
      <c r="H153" s="15">
        <f t="shared" si="12"/>
        <v>8</v>
      </c>
      <c r="I153" s="15">
        <f t="shared" si="13"/>
        <v>11</v>
      </c>
      <c r="J153" s="22" t="str">
        <f t="shared" si="11"/>
        <v>LLA</v>
      </c>
      <c r="K153" s="15">
        <f t="shared" si="14"/>
        <v>47</v>
      </c>
      <c r="M153" s="34"/>
      <c r="N153" s="36" t="s">
        <v>17</v>
      </c>
      <c r="O153" s="36"/>
      <c r="P153" s="174"/>
    </row>
    <row r="154" spans="1:16" ht="16.2" customHeight="1" x14ac:dyDescent="0.25">
      <c r="A154" s="18">
        <v>150</v>
      </c>
      <c r="B154" s="19" t="s">
        <v>334</v>
      </c>
      <c r="C154" s="20" t="s">
        <v>335</v>
      </c>
      <c r="D154" s="20" t="str">
        <f t="shared" si="10"/>
        <v xml:space="preserve">ESCUADRAS
</v>
      </c>
      <c r="E154" s="21">
        <v>6.08</v>
      </c>
      <c r="F154" s="21">
        <v>233.91</v>
      </c>
      <c r="G154" s="19" t="s">
        <v>16</v>
      </c>
      <c r="H154" s="15">
        <f t="shared" si="12"/>
        <v>8</v>
      </c>
      <c r="I154" s="15">
        <f t="shared" si="13"/>
        <v>11</v>
      </c>
      <c r="J154" s="22" t="str">
        <f t="shared" si="11"/>
        <v>LLA</v>
      </c>
      <c r="K154" s="15">
        <f t="shared" si="14"/>
        <v>11</v>
      </c>
      <c r="M154" s="34"/>
      <c r="N154" s="34" t="s">
        <v>17</v>
      </c>
      <c r="O154" s="34"/>
      <c r="P154" s="37" t="s">
        <v>336</v>
      </c>
    </row>
    <row r="155" spans="1:16" ht="16.2" customHeight="1" x14ac:dyDescent="0.25">
      <c r="A155" s="18">
        <v>151</v>
      </c>
      <c r="B155" s="19" t="s">
        <v>337</v>
      </c>
      <c r="C155" s="20" t="s">
        <v>338</v>
      </c>
      <c r="D155" s="20" t="str">
        <f t="shared" si="10"/>
        <v xml:space="preserve">GONIOMETRO
</v>
      </c>
      <c r="E155" s="21">
        <v>5.05</v>
      </c>
      <c r="F155" s="21">
        <v>194.37</v>
      </c>
      <c r="G155" s="19" t="s">
        <v>16</v>
      </c>
      <c r="H155" s="15">
        <f t="shared" si="12"/>
        <v>8</v>
      </c>
      <c r="I155" s="15">
        <f t="shared" si="13"/>
        <v>11</v>
      </c>
      <c r="J155" s="22" t="str">
        <f t="shared" si="11"/>
        <v>LLA</v>
      </c>
      <c r="K155" s="15">
        <f t="shared" si="14"/>
        <v>12</v>
      </c>
      <c r="M155" s="34" t="s">
        <v>17</v>
      </c>
      <c r="N155" s="34"/>
      <c r="O155" s="34"/>
      <c r="P155" s="35"/>
    </row>
    <row r="156" spans="1:16" ht="16.2" customHeight="1" x14ac:dyDescent="0.25">
      <c r="A156" s="18">
        <v>152</v>
      </c>
      <c r="B156" s="19" t="s">
        <v>339</v>
      </c>
      <c r="C156" s="20" t="s">
        <v>340</v>
      </c>
      <c r="D156" s="20" t="str">
        <f t="shared" si="10"/>
        <v xml:space="preserve">MEDIDOR DE ESPESORES DE PINTURA (ELCOMETRO) HASTA 1,5 mm (sin láminas) 6 ptos.
</v>
      </c>
      <c r="E156" s="21">
        <v>5.25</v>
      </c>
      <c r="F156" s="21">
        <v>202.13</v>
      </c>
      <c r="G156" s="19" t="s">
        <v>16</v>
      </c>
      <c r="H156" s="15">
        <f t="shared" si="12"/>
        <v>8</v>
      </c>
      <c r="I156" s="15">
        <f t="shared" si="13"/>
        <v>11</v>
      </c>
      <c r="J156" s="22" t="str">
        <f t="shared" si="11"/>
        <v>LLA</v>
      </c>
      <c r="K156" s="15">
        <f t="shared" si="14"/>
        <v>80</v>
      </c>
      <c r="M156" s="34" t="s">
        <v>17</v>
      </c>
      <c r="N156" s="34"/>
      <c r="O156" s="34"/>
      <c r="P156" s="35"/>
    </row>
    <row r="157" spans="1:16" ht="16.2" customHeight="1" x14ac:dyDescent="0.25">
      <c r="A157" s="18">
        <v>153</v>
      </c>
      <c r="B157" s="19" t="s">
        <v>341</v>
      </c>
      <c r="C157" s="20" t="s">
        <v>342</v>
      </c>
      <c r="D157" s="20" t="str">
        <f t="shared" si="10"/>
        <v xml:space="preserve">MEDIDOR UNIVERSAL DE LONGITUD HASTA 1000 mm
</v>
      </c>
      <c r="E157" s="21">
        <v>11.67</v>
      </c>
      <c r="F157" s="21">
        <v>449.47</v>
      </c>
      <c r="G157" s="19" t="s">
        <v>16</v>
      </c>
      <c r="H157" s="15">
        <f t="shared" si="12"/>
        <v>8</v>
      </c>
      <c r="I157" s="15">
        <f t="shared" si="13"/>
        <v>11</v>
      </c>
      <c r="J157" s="22" t="str">
        <f t="shared" si="11"/>
        <v>LLA</v>
      </c>
      <c r="K157" s="15">
        <f t="shared" si="14"/>
        <v>45</v>
      </c>
      <c r="M157" s="34" t="s">
        <v>17</v>
      </c>
      <c r="N157" s="34"/>
      <c r="O157" s="34"/>
      <c r="P157" s="35"/>
    </row>
    <row r="158" spans="1:16" ht="16.2" customHeight="1" x14ac:dyDescent="0.25">
      <c r="A158" s="18">
        <v>154</v>
      </c>
      <c r="B158" s="19" t="s">
        <v>343</v>
      </c>
      <c r="C158" s="20" t="s">
        <v>344</v>
      </c>
      <c r="D158" s="20" t="str">
        <f t="shared" si="10"/>
        <v xml:space="preserve">MESA DE GRANITO HASTA 1000 mm * LADO - PLANITUD
</v>
      </c>
      <c r="E158" s="21">
        <v>15.46</v>
      </c>
      <c r="F158" s="21">
        <v>595.35</v>
      </c>
      <c r="G158" s="19" t="s">
        <v>16</v>
      </c>
      <c r="H158" s="15">
        <f t="shared" si="12"/>
        <v>8</v>
      </c>
      <c r="I158" s="15">
        <f t="shared" si="13"/>
        <v>11</v>
      </c>
      <c r="J158" s="22" t="str">
        <f t="shared" si="11"/>
        <v>LLA</v>
      </c>
      <c r="K158" s="15">
        <f t="shared" si="14"/>
        <v>49</v>
      </c>
      <c r="M158" s="34" t="s">
        <v>17</v>
      </c>
      <c r="N158" s="34"/>
      <c r="O158" s="34"/>
      <c r="P158" s="35"/>
    </row>
    <row r="159" spans="1:16" ht="16.2" customHeight="1" x14ac:dyDescent="0.25">
      <c r="A159" s="18">
        <v>155</v>
      </c>
      <c r="B159" s="19" t="s">
        <v>345</v>
      </c>
      <c r="C159" s="20" t="s">
        <v>346</v>
      </c>
      <c r="D159" s="20" t="str">
        <f t="shared" si="10"/>
        <v xml:space="preserve">MESA DE GRANITO HASTA 600 mm * LADO - PLANITUD
</v>
      </c>
      <c r="E159" s="21">
        <v>12.74</v>
      </c>
      <c r="F159" s="21">
        <v>490.56</v>
      </c>
      <c r="G159" s="19" t="s">
        <v>16</v>
      </c>
      <c r="H159" s="15">
        <f t="shared" si="12"/>
        <v>8</v>
      </c>
      <c r="I159" s="15">
        <f t="shared" si="13"/>
        <v>11</v>
      </c>
      <c r="J159" s="22" t="str">
        <f t="shared" si="11"/>
        <v>LLA</v>
      </c>
      <c r="K159" s="15">
        <f t="shared" si="14"/>
        <v>48</v>
      </c>
      <c r="M159" s="34" t="s">
        <v>17</v>
      </c>
      <c r="N159" s="34"/>
      <c r="O159" s="34"/>
      <c r="P159" s="35"/>
    </row>
    <row r="160" spans="1:16" ht="16.2" customHeight="1" x14ac:dyDescent="0.25">
      <c r="A160" s="18">
        <v>156</v>
      </c>
      <c r="B160" s="19" t="s">
        <v>347</v>
      </c>
      <c r="C160" s="20" t="s">
        <v>348</v>
      </c>
      <c r="D160" s="20" t="str">
        <f t="shared" si="10"/>
        <v xml:space="preserve">MICROMETROS  INTERIORES ( 0 / 75 mm) 10 ptos
</v>
      </c>
      <c r="E160" s="21">
        <v>7.11</v>
      </c>
      <c r="F160" s="21">
        <v>273.73</v>
      </c>
      <c r="G160" s="19" t="s">
        <v>16</v>
      </c>
      <c r="H160" s="15">
        <f t="shared" si="12"/>
        <v>8</v>
      </c>
      <c r="I160" s="15">
        <f t="shared" si="13"/>
        <v>11</v>
      </c>
      <c r="J160" s="22" t="str">
        <f t="shared" si="11"/>
        <v>LLA</v>
      </c>
      <c r="K160" s="15">
        <f t="shared" si="14"/>
        <v>46</v>
      </c>
      <c r="M160" s="34" t="s">
        <v>17</v>
      </c>
      <c r="N160" s="34"/>
      <c r="O160" s="34"/>
      <c r="P160" s="35"/>
    </row>
    <row r="161" spans="1:16" ht="16.2" customHeight="1" x14ac:dyDescent="0.25">
      <c r="A161" s="18">
        <v>157</v>
      </c>
      <c r="B161" s="19" t="s">
        <v>349</v>
      </c>
      <c r="C161" s="20" t="s">
        <v>350</v>
      </c>
      <c r="D161" s="20" t="str">
        <f t="shared" si="10"/>
        <v xml:space="preserve">MICROMETROS EXTERIORES (0 / 75 mm) 10 ptos
</v>
      </c>
      <c r="E161" s="21">
        <v>5.75</v>
      </c>
      <c r="F161" s="21">
        <v>221.34</v>
      </c>
      <c r="G161" s="19" t="s">
        <v>16</v>
      </c>
      <c r="H161" s="15">
        <f t="shared" si="12"/>
        <v>8</v>
      </c>
      <c r="I161" s="15">
        <f t="shared" si="13"/>
        <v>11</v>
      </c>
      <c r="J161" s="22" t="str">
        <f t="shared" si="11"/>
        <v>LLA</v>
      </c>
      <c r="K161" s="15">
        <f t="shared" si="14"/>
        <v>44</v>
      </c>
      <c r="M161" s="34" t="s">
        <v>17</v>
      </c>
      <c r="N161" s="34"/>
      <c r="O161" s="34"/>
      <c r="P161" s="35"/>
    </row>
    <row r="162" spans="1:16" ht="16.2" customHeight="1" x14ac:dyDescent="0.25">
      <c r="A162" s="18">
        <v>158</v>
      </c>
      <c r="B162" s="19" t="s">
        <v>351</v>
      </c>
      <c r="C162" s="20" t="s">
        <v>352</v>
      </c>
      <c r="D162" s="20" t="str">
        <f t="shared" si="10"/>
        <v xml:space="preserve">NIVEL DE PRECISION 0,01 mm/m ; 0,02 mm/m ; 0,05 mm/m
</v>
      </c>
      <c r="E162" s="21">
        <v>11.33</v>
      </c>
      <c r="F162" s="21">
        <v>436.08</v>
      </c>
      <c r="G162" s="19" t="s">
        <v>16</v>
      </c>
      <c r="H162" s="15">
        <f t="shared" si="12"/>
        <v>8</v>
      </c>
      <c r="I162" s="15">
        <f t="shared" si="13"/>
        <v>11</v>
      </c>
      <c r="J162" s="22" t="str">
        <f t="shared" si="11"/>
        <v>LLA</v>
      </c>
      <c r="K162" s="15">
        <f t="shared" si="14"/>
        <v>54</v>
      </c>
      <c r="M162" s="34" t="s">
        <v>17</v>
      </c>
      <c r="N162" s="34"/>
      <c r="O162" s="34"/>
      <c r="P162" s="35"/>
    </row>
    <row r="163" spans="1:16" ht="16.2" customHeight="1" x14ac:dyDescent="0.25">
      <c r="A163" s="18">
        <v>159</v>
      </c>
      <c r="B163" s="19" t="s">
        <v>353</v>
      </c>
      <c r="C163" s="20" t="s">
        <v>354</v>
      </c>
      <c r="D163" s="20" t="str">
        <f t="shared" si="10"/>
        <v xml:space="preserve">NIVEL DE TRABAJO BURBUJA MAYORES A 0,05 mm/m
</v>
      </c>
      <c r="E163" s="21">
        <v>5.88</v>
      </c>
      <c r="F163" s="21">
        <v>226.51</v>
      </c>
      <c r="G163" s="19" t="s">
        <v>16</v>
      </c>
      <c r="H163" s="15">
        <f t="shared" si="12"/>
        <v>8</v>
      </c>
      <c r="I163" s="15">
        <f t="shared" si="13"/>
        <v>11</v>
      </c>
      <c r="J163" s="22" t="str">
        <f t="shared" si="11"/>
        <v>LLA</v>
      </c>
      <c r="K163" s="15">
        <f t="shared" si="14"/>
        <v>46</v>
      </c>
      <c r="M163" s="34" t="s">
        <v>17</v>
      </c>
      <c r="N163" s="34"/>
      <c r="O163" s="34"/>
      <c r="P163" s="35"/>
    </row>
    <row r="164" spans="1:16" ht="16.2" customHeight="1" x14ac:dyDescent="0.25">
      <c r="A164" s="18">
        <v>160</v>
      </c>
      <c r="B164" s="19" t="s">
        <v>355</v>
      </c>
      <c r="C164" s="20" t="s">
        <v>356</v>
      </c>
      <c r="D164" s="20" t="str">
        <f t="shared" si="10"/>
        <v xml:space="preserve">PIE DE REY MAYOR DE 300 mm HASTA 1000 mm
</v>
      </c>
      <c r="E164" s="21">
        <v>9.74</v>
      </c>
      <c r="F164" s="21">
        <v>375.02</v>
      </c>
      <c r="G164" s="19" t="s">
        <v>16</v>
      </c>
      <c r="H164" s="15">
        <f t="shared" si="12"/>
        <v>8</v>
      </c>
      <c r="I164" s="15">
        <f t="shared" si="13"/>
        <v>11</v>
      </c>
      <c r="J164" s="22" t="str">
        <f t="shared" si="11"/>
        <v>LLA</v>
      </c>
      <c r="K164" s="15">
        <f t="shared" si="14"/>
        <v>42</v>
      </c>
      <c r="M164" s="34" t="s">
        <v>17</v>
      </c>
      <c r="N164" s="34"/>
      <c r="O164" s="34"/>
      <c r="P164" s="35"/>
    </row>
    <row r="165" spans="1:16" ht="16.2" customHeight="1" x14ac:dyDescent="0.25">
      <c r="A165" s="18">
        <v>161</v>
      </c>
      <c r="B165" s="19" t="s">
        <v>357</v>
      </c>
      <c r="C165" s="20" t="s">
        <v>358</v>
      </c>
      <c r="D165" s="20" t="str">
        <f t="shared" si="10"/>
        <v xml:space="preserve">REGLAS METALICAS 10 Ptos.
</v>
      </c>
      <c r="E165" s="21">
        <v>3.89</v>
      </c>
      <c r="F165" s="21">
        <v>149.74</v>
      </c>
      <c r="G165" s="19" t="s">
        <v>16</v>
      </c>
      <c r="H165" s="15">
        <f t="shared" si="12"/>
        <v>8</v>
      </c>
      <c r="I165" s="15">
        <f t="shared" si="13"/>
        <v>11</v>
      </c>
      <c r="J165" s="22" t="str">
        <f t="shared" si="11"/>
        <v>LLA</v>
      </c>
      <c r="K165" s="15">
        <f t="shared" si="14"/>
        <v>27</v>
      </c>
      <c r="M165" s="34" t="s">
        <v>17</v>
      </c>
      <c r="N165" s="34"/>
      <c r="O165" s="34"/>
      <c r="P165" s="35"/>
    </row>
    <row r="166" spans="1:16" ht="16.2" customHeight="1" x14ac:dyDescent="0.25">
      <c r="A166" s="18">
        <v>162</v>
      </c>
      <c r="B166" s="19" t="s">
        <v>359</v>
      </c>
      <c r="C166" s="20" t="s">
        <v>360</v>
      </c>
      <c r="D166" s="20" t="str">
        <f t="shared" si="10"/>
        <v xml:space="preserve">RELOJ COMPARADOR ( 0,01 mm )
</v>
      </c>
      <c r="E166" s="21">
        <v>6.45</v>
      </c>
      <c r="F166" s="21">
        <v>248.51</v>
      </c>
      <c r="G166" s="19" t="s">
        <v>16</v>
      </c>
      <c r="H166" s="15">
        <f t="shared" si="12"/>
        <v>8</v>
      </c>
      <c r="I166" s="15">
        <f t="shared" si="13"/>
        <v>11</v>
      </c>
      <c r="J166" s="22" t="str">
        <f t="shared" si="11"/>
        <v>LLA</v>
      </c>
      <c r="K166" s="15">
        <f t="shared" si="14"/>
        <v>30</v>
      </c>
      <c r="M166" s="34" t="s">
        <v>17</v>
      </c>
      <c r="N166" s="34"/>
      <c r="O166" s="34"/>
      <c r="P166" s="35"/>
    </row>
    <row r="167" spans="1:16" ht="16.2" customHeight="1" x14ac:dyDescent="0.25">
      <c r="A167" s="18">
        <v>163</v>
      </c>
      <c r="B167" s="19" t="s">
        <v>361</v>
      </c>
      <c r="C167" s="20" t="s">
        <v>362</v>
      </c>
      <c r="D167" s="20" t="str">
        <f t="shared" si="10"/>
        <v xml:space="preserve">TACOMETROS OPTICOS O DE CONTACTO (6 ptos)
</v>
      </c>
      <c r="E167" s="21">
        <v>10.99</v>
      </c>
      <c r="F167" s="21">
        <v>422.94</v>
      </c>
      <c r="G167" s="19" t="s">
        <v>16</v>
      </c>
      <c r="H167" s="15">
        <f t="shared" si="12"/>
        <v>8</v>
      </c>
      <c r="I167" s="15">
        <f t="shared" si="13"/>
        <v>11</v>
      </c>
      <c r="J167" s="22" t="str">
        <f t="shared" si="11"/>
        <v>LLA</v>
      </c>
      <c r="K167" s="15">
        <f t="shared" si="14"/>
        <v>43</v>
      </c>
      <c r="M167" s="34"/>
      <c r="N167" s="23"/>
      <c r="O167" s="24" t="s">
        <v>17</v>
      </c>
      <c r="P167" s="184" t="s">
        <v>363</v>
      </c>
    </row>
    <row r="168" spans="1:16" ht="16.2" customHeight="1" x14ac:dyDescent="0.25">
      <c r="A168" s="18">
        <v>164</v>
      </c>
      <c r="B168" s="19" t="s">
        <v>364</v>
      </c>
      <c r="C168" s="20" t="s">
        <v>365</v>
      </c>
      <c r="D168" s="20" t="str">
        <f t="shared" si="10"/>
        <v xml:space="preserve">TACOMETROS OPTICOS Y DE CONTACTO (6 ptos)
</v>
      </c>
      <c r="E168" s="21">
        <v>13.71</v>
      </c>
      <c r="F168" s="21">
        <v>527.73</v>
      </c>
      <c r="G168" s="19" t="s">
        <v>16</v>
      </c>
      <c r="H168" s="15">
        <f t="shared" si="12"/>
        <v>8</v>
      </c>
      <c r="I168" s="15">
        <f t="shared" si="13"/>
        <v>11</v>
      </c>
      <c r="J168" s="22" t="str">
        <f t="shared" si="11"/>
        <v>LLA</v>
      </c>
      <c r="K168" s="15">
        <f t="shared" si="14"/>
        <v>43</v>
      </c>
      <c r="M168" s="34"/>
      <c r="N168" s="23"/>
      <c r="O168" s="24" t="s">
        <v>17</v>
      </c>
      <c r="P168" s="193"/>
    </row>
    <row r="169" spans="1:16" ht="16.2" customHeight="1" x14ac:dyDescent="0.25">
      <c r="A169" s="18">
        <v>165</v>
      </c>
      <c r="B169" s="19" t="s">
        <v>366</v>
      </c>
      <c r="C169" s="20" t="s">
        <v>367</v>
      </c>
      <c r="D169" s="20" t="str">
        <f t="shared" si="10"/>
        <v xml:space="preserve">TACOMETROS OPTICOS Y/O DE CONTACTO (1 punto adicional)
</v>
      </c>
      <c r="E169" s="21">
        <v>0.97</v>
      </c>
      <c r="F169" s="21">
        <v>37.369999999999997</v>
      </c>
      <c r="G169" s="19" t="s">
        <v>16</v>
      </c>
      <c r="H169" s="15">
        <f t="shared" si="12"/>
        <v>8</v>
      </c>
      <c r="I169" s="15">
        <f t="shared" si="13"/>
        <v>11</v>
      </c>
      <c r="J169" s="22" t="str">
        <f t="shared" si="11"/>
        <v>LLA</v>
      </c>
      <c r="K169" s="15">
        <f t="shared" si="14"/>
        <v>56</v>
      </c>
      <c r="M169" s="34"/>
      <c r="N169" s="23"/>
      <c r="O169" s="24" t="s">
        <v>17</v>
      </c>
      <c r="P169" s="194"/>
    </row>
    <row r="170" spans="1:16" ht="16.2" customHeight="1" x14ac:dyDescent="0.25">
      <c r="A170" s="18">
        <v>166</v>
      </c>
      <c r="B170" s="19" t="s">
        <v>368</v>
      </c>
      <c r="C170" s="20" t="s">
        <v>369</v>
      </c>
      <c r="D170" s="20" t="str">
        <f t="shared" si="10"/>
        <v xml:space="preserve">MEDIDOR UNIVERSAL DE LONGITUD HASTA 1000 mm (IN SITU)
</v>
      </c>
      <c r="E170" s="21">
        <v>15.23</v>
      </c>
      <c r="F170" s="21">
        <v>586.27</v>
      </c>
      <c r="G170" s="19" t="s">
        <v>16</v>
      </c>
      <c r="H170" s="15">
        <f t="shared" si="12"/>
        <v>8</v>
      </c>
      <c r="I170" s="15">
        <f t="shared" si="13"/>
        <v>11</v>
      </c>
      <c r="J170" s="22" t="str">
        <f t="shared" si="11"/>
        <v>LLA</v>
      </c>
      <c r="K170" s="15">
        <f t="shared" si="14"/>
        <v>55</v>
      </c>
      <c r="M170" s="34" t="s">
        <v>17</v>
      </c>
      <c r="N170" s="34"/>
      <c r="O170" s="34"/>
      <c r="P170" s="35"/>
    </row>
    <row r="171" spans="1:16" ht="16.2" customHeight="1" x14ac:dyDescent="0.25">
      <c r="A171" s="18">
        <v>167</v>
      </c>
      <c r="B171" s="19" t="s">
        <v>370</v>
      </c>
      <c r="C171" s="20" t="s">
        <v>371</v>
      </c>
      <c r="D171" s="20" t="str">
        <f t="shared" si="10"/>
        <v xml:space="preserve">REGLA DE SENOS (100 mm)    (DIN  2273)
</v>
      </c>
      <c r="E171" s="21">
        <v>16.239999999999998</v>
      </c>
      <c r="F171" s="21">
        <v>625.39</v>
      </c>
      <c r="G171" s="19" t="s">
        <v>16</v>
      </c>
      <c r="H171" s="15">
        <f t="shared" si="12"/>
        <v>8</v>
      </c>
      <c r="I171" s="15">
        <f t="shared" si="13"/>
        <v>11</v>
      </c>
      <c r="J171" s="22" t="str">
        <f t="shared" si="11"/>
        <v>LLA</v>
      </c>
      <c r="K171" s="15">
        <f t="shared" si="14"/>
        <v>40</v>
      </c>
      <c r="M171" s="34" t="s">
        <v>17</v>
      </c>
      <c r="N171" s="34"/>
      <c r="O171" s="34"/>
      <c r="P171" s="35"/>
    </row>
    <row r="172" spans="1:16" ht="16.2" customHeight="1" x14ac:dyDescent="0.25">
      <c r="A172" s="18">
        <v>168</v>
      </c>
      <c r="B172" s="19" t="s">
        <v>372</v>
      </c>
      <c r="C172" s="20" t="s">
        <v>373</v>
      </c>
      <c r="D172" s="20" t="str">
        <f t="shared" si="10"/>
        <v xml:space="preserve">MICROMETROS ESPECIALES (HASTA 2000 mm)
</v>
      </c>
      <c r="E172" s="21">
        <v>15.86</v>
      </c>
      <c r="F172" s="21">
        <v>610.72</v>
      </c>
      <c r="G172" s="19" t="s">
        <v>16</v>
      </c>
      <c r="H172" s="15">
        <f t="shared" si="12"/>
        <v>8</v>
      </c>
      <c r="I172" s="15">
        <f t="shared" si="13"/>
        <v>11</v>
      </c>
      <c r="J172" s="22" t="str">
        <f t="shared" si="11"/>
        <v>LLA</v>
      </c>
      <c r="K172" s="15">
        <f t="shared" si="14"/>
        <v>40</v>
      </c>
      <c r="M172" s="34" t="s">
        <v>17</v>
      </c>
      <c r="N172" s="34"/>
      <c r="O172" s="34"/>
      <c r="P172" s="35"/>
    </row>
    <row r="173" spans="1:16" ht="19.8" customHeight="1" x14ac:dyDescent="0.25">
      <c r="A173" s="18">
        <v>169</v>
      </c>
      <c r="B173" s="19" t="s">
        <v>374</v>
      </c>
      <c r="C173" s="20" t="s">
        <v>375</v>
      </c>
      <c r="D173" s="20" t="str">
        <f t="shared" si="10"/>
        <v xml:space="preserve">CINTAS METRICAS MAS DE 50 m HASTA 70 m
</v>
      </c>
      <c r="E173" s="21">
        <v>15.44</v>
      </c>
      <c r="F173" s="21">
        <v>594.51</v>
      </c>
      <c r="G173" s="19" t="s">
        <v>16</v>
      </c>
      <c r="H173" s="15">
        <f t="shared" si="12"/>
        <v>8</v>
      </c>
      <c r="I173" s="15">
        <f t="shared" si="13"/>
        <v>11</v>
      </c>
      <c r="J173" s="22" t="str">
        <f t="shared" si="11"/>
        <v>LLA</v>
      </c>
      <c r="K173" s="15">
        <f t="shared" si="14"/>
        <v>40</v>
      </c>
      <c r="M173" s="34"/>
      <c r="N173" s="34" t="s">
        <v>17</v>
      </c>
      <c r="O173" s="34"/>
      <c r="P173" s="38" t="s">
        <v>305</v>
      </c>
    </row>
    <row r="174" spans="1:16" ht="16.2" customHeight="1" x14ac:dyDescent="0.25">
      <c r="A174" s="18">
        <v>170</v>
      </c>
      <c r="B174" s="19" t="s">
        <v>376</v>
      </c>
      <c r="C174" s="20" t="s">
        <v>377</v>
      </c>
      <c r="D174" s="20" t="str">
        <f t="shared" si="10"/>
        <v xml:space="preserve">RUGOSIMETRO PORTATIL
</v>
      </c>
      <c r="E174" s="21">
        <v>15.55</v>
      </c>
      <c r="F174" s="21">
        <v>598.84</v>
      </c>
      <c r="G174" s="19" t="s">
        <v>16</v>
      </c>
      <c r="H174" s="15">
        <f t="shared" si="12"/>
        <v>8</v>
      </c>
      <c r="I174" s="15">
        <f t="shared" si="13"/>
        <v>11</v>
      </c>
      <c r="J174" s="22" t="str">
        <f t="shared" si="11"/>
        <v>LLA</v>
      </c>
      <c r="K174" s="15">
        <f t="shared" si="14"/>
        <v>22</v>
      </c>
      <c r="M174" s="34"/>
      <c r="N174" s="34" t="s">
        <v>17</v>
      </c>
      <c r="O174" s="34"/>
      <c r="P174" s="37" t="s">
        <v>378</v>
      </c>
    </row>
    <row r="175" spans="1:16" ht="16.2" customHeight="1" x14ac:dyDescent="0.25">
      <c r="A175" s="18">
        <v>171</v>
      </c>
      <c r="B175" s="19" t="s">
        <v>379</v>
      </c>
      <c r="C175" s="20" t="s">
        <v>380</v>
      </c>
      <c r="D175" s="20" t="str">
        <f t="shared" si="10"/>
        <v xml:space="preserve">PIE DE REY - MICROMETROS MAYOR DE 100 mm HASTA 2000 mm
</v>
      </c>
      <c r="E175" s="21">
        <v>15.18</v>
      </c>
      <c r="F175" s="21">
        <v>584.59</v>
      </c>
      <c r="G175" s="19" t="s">
        <v>16</v>
      </c>
      <c r="H175" s="15">
        <f t="shared" si="12"/>
        <v>8</v>
      </c>
      <c r="I175" s="15">
        <f t="shared" si="13"/>
        <v>11</v>
      </c>
      <c r="J175" s="22" t="str">
        <f t="shared" si="11"/>
        <v>LLA</v>
      </c>
      <c r="K175" s="15">
        <f t="shared" si="14"/>
        <v>56</v>
      </c>
      <c r="M175" s="34" t="s">
        <v>17</v>
      </c>
      <c r="N175" s="34"/>
      <c r="O175" s="34"/>
      <c r="P175" s="35"/>
    </row>
    <row r="176" spans="1:16" ht="16.2" customHeight="1" x14ac:dyDescent="0.25">
      <c r="A176" s="18">
        <v>172</v>
      </c>
      <c r="B176" s="19" t="s">
        <v>381</v>
      </c>
      <c r="C176" s="20" t="s">
        <v>382</v>
      </c>
      <c r="D176" s="20" t="str">
        <f t="shared" si="10"/>
        <v xml:space="preserve">CALIBRADOR DE RELOJ COMPARADOR
</v>
      </c>
      <c r="E176" s="21">
        <v>17.13</v>
      </c>
      <c r="F176" s="21">
        <v>659.62</v>
      </c>
      <c r="G176" s="19" t="s">
        <v>16</v>
      </c>
      <c r="H176" s="15">
        <f t="shared" si="12"/>
        <v>8</v>
      </c>
      <c r="I176" s="15">
        <f t="shared" si="13"/>
        <v>11</v>
      </c>
      <c r="J176" s="22" t="str">
        <f t="shared" si="11"/>
        <v>LLA</v>
      </c>
      <c r="K176" s="15">
        <f t="shared" si="14"/>
        <v>32</v>
      </c>
      <c r="M176" s="34" t="s">
        <v>17</v>
      </c>
      <c r="N176" s="34"/>
      <c r="O176" s="34"/>
      <c r="P176" s="35"/>
    </row>
    <row r="177" spans="1:16" ht="16.2" customHeight="1" x14ac:dyDescent="0.25">
      <c r="A177" s="18">
        <v>173</v>
      </c>
      <c r="B177" s="19" t="s">
        <v>383</v>
      </c>
      <c r="C177" s="20" t="s">
        <v>384</v>
      </c>
      <c r="D177" s="20" t="str">
        <f t="shared" si="10"/>
        <v xml:space="preserve">BLOQUES PLANOPARALELOS HASTA 100 mm (GRADO 0) juego de 97 piezas
</v>
      </c>
      <c r="E177" s="21">
        <v>1.22</v>
      </c>
      <c r="F177" s="21">
        <v>47.03</v>
      </c>
      <c r="G177" s="19" t="s">
        <v>16</v>
      </c>
      <c r="H177" s="15">
        <f t="shared" si="12"/>
        <v>8</v>
      </c>
      <c r="I177" s="15">
        <f t="shared" si="13"/>
        <v>11</v>
      </c>
      <c r="J177" s="22" t="str">
        <f t="shared" si="11"/>
        <v>LLA</v>
      </c>
      <c r="K177" s="15">
        <f t="shared" si="14"/>
        <v>66</v>
      </c>
      <c r="M177" s="34" t="s">
        <v>17</v>
      </c>
      <c r="N177" s="34"/>
      <c r="O177" s="34"/>
      <c r="P177" s="35"/>
    </row>
    <row r="178" spans="1:16" ht="16.2" customHeight="1" x14ac:dyDescent="0.25">
      <c r="A178" s="18">
        <v>174</v>
      </c>
      <c r="B178" s="19" t="s">
        <v>385</v>
      </c>
      <c r="C178" s="20" t="s">
        <v>386</v>
      </c>
      <c r="D178" s="20" t="str">
        <f t="shared" si="10"/>
        <v xml:space="preserve">BLOQUES PLANOPARALELOS HASTA 100 mm (GRADO 0) hasta 3 unid.
</v>
      </c>
      <c r="E178" s="21">
        <v>7.33</v>
      </c>
      <c r="F178" s="21">
        <v>282.12</v>
      </c>
      <c r="G178" s="19" t="s">
        <v>16</v>
      </c>
      <c r="H178" s="15">
        <f t="shared" si="12"/>
        <v>8</v>
      </c>
      <c r="I178" s="15">
        <f t="shared" si="13"/>
        <v>11</v>
      </c>
      <c r="J178" s="22" t="str">
        <f t="shared" si="11"/>
        <v>LLA</v>
      </c>
      <c r="K178" s="15">
        <f t="shared" si="14"/>
        <v>61</v>
      </c>
      <c r="M178" s="34" t="s">
        <v>17</v>
      </c>
      <c r="N178" s="34"/>
      <c r="O178" s="34"/>
      <c r="P178" s="35"/>
    </row>
    <row r="179" spans="1:16" ht="16.2" customHeight="1" x14ac:dyDescent="0.25">
      <c r="A179" s="18">
        <v>175</v>
      </c>
      <c r="B179" s="19" t="s">
        <v>387</v>
      </c>
      <c r="C179" s="20" t="s">
        <v>388</v>
      </c>
      <c r="D179" s="20" t="str">
        <f t="shared" si="10"/>
        <v xml:space="preserve">BLOQUES PLANOPARALELOS HASTA 100 mm (GRADO 1,2) hata 3 Unid.
</v>
      </c>
      <c r="E179" s="21">
        <v>7.33</v>
      </c>
      <c r="F179" s="21">
        <v>282.12</v>
      </c>
      <c r="G179" s="19" t="s">
        <v>16</v>
      </c>
      <c r="H179" s="15">
        <f t="shared" si="12"/>
        <v>8</v>
      </c>
      <c r="I179" s="15">
        <f t="shared" si="13"/>
        <v>11</v>
      </c>
      <c r="J179" s="22" t="str">
        <f t="shared" si="11"/>
        <v>LLA</v>
      </c>
      <c r="K179" s="15">
        <f t="shared" si="14"/>
        <v>62</v>
      </c>
      <c r="M179" s="34" t="s">
        <v>17</v>
      </c>
      <c r="N179" s="34"/>
      <c r="O179" s="34"/>
      <c r="P179" s="35"/>
    </row>
    <row r="180" spans="1:16" ht="16.2" customHeight="1" x14ac:dyDescent="0.25">
      <c r="A180" s="18">
        <v>176</v>
      </c>
      <c r="B180" s="19" t="s">
        <v>389</v>
      </c>
      <c r="C180" s="20" t="s">
        <v>390</v>
      </c>
      <c r="D180" s="20" t="str">
        <f t="shared" si="10"/>
        <v xml:space="preserve">MOLDE Y BLOQUE - SOLO MEDICION DE ANGULOS Y PLANITUD DE MOLDE
</v>
      </c>
      <c r="E180" s="21">
        <v>26.93</v>
      </c>
      <c r="F180" s="22">
        <v>1036.8399999999999</v>
      </c>
      <c r="G180" s="19" t="s">
        <v>16</v>
      </c>
      <c r="H180" s="15">
        <f t="shared" si="12"/>
        <v>8</v>
      </c>
      <c r="I180" s="15">
        <f t="shared" si="13"/>
        <v>11</v>
      </c>
      <c r="J180" s="22" t="str">
        <f t="shared" si="11"/>
        <v>LLA</v>
      </c>
      <c r="K180" s="15">
        <f t="shared" si="14"/>
        <v>63</v>
      </c>
      <c r="M180" s="34" t="s">
        <v>17</v>
      </c>
      <c r="N180" s="34"/>
      <c r="O180" s="34"/>
      <c r="P180" s="35"/>
    </row>
    <row r="181" spans="1:16" ht="16.2" customHeight="1" x14ac:dyDescent="0.25">
      <c r="A181" s="18">
        <v>177</v>
      </c>
      <c r="B181" s="19" t="s">
        <v>391</v>
      </c>
      <c r="C181" s="20" t="s">
        <v>392</v>
      </c>
      <c r="D181" s="20" t="str">
        <f t="shared" si="10"/>
        <v xml:space="preserve">BLOQUES PLANOPARALELOS MAS DE 100 mm (hasta 500 mm (Grado 0))
</v>
      </c>
      <c r="E181" s="21">
        <v>8.6</v>
      </c>
      <c r="F181" s="21">
        <v>331.29</v>
      </c>
      <c r="G181" s="19" t="s">
        <v>16</v>
      </c>
      <c r="H181" s="15">
        <f t="shared" si="12"/>
        <v>8</v>
      </c>
      <c r="I181" s="15">
        <f t="shared" si="13"/>
        <v>11</v>
      </c>
      <c r="J181" s="22" t="str">
        <f t="shared" si="11"/>
        <v>LLA</v>
      </c>
      <c r="K181" s="15">
        <f t="shared" si="14"/>
        <v>63</v>
      </c>
      <c r="M181" s="34" t="s">
        <v>17</v>
      </c>
      <c r="N181" s="34"/>
      <c r="O181" s="34"/>
      <c r="P181" s="35"/>
    </row>
    <row r="182" spans="1:16" ht="16.2" customHeight="1" x14ac:dyDescent="0.25">
      <c r="A182" s="18">
        <v>178</v>
      </c>
      <c r="B182" s="19" t="s">
        <v>393</v>
      </c>
      <c r="C182" s="20" t="s">
        <v>394</v>
      </c>
      <c r="D182" s="20" t="str">
        <f t="shared" si="10"/>
        <v xml:space="preserve">LAMINAS CALIBRES (20 UU)  JUEGO DE GALGAS (0,05MM / 1,00 MM
</v>
      </c>
      <c r="E182" s="21">
        <v>15.98</v>
      </c>
      <c r="F182" s="21">
        <v>615.14</v>
      </c>
      <c r="G182" s="19" t="s">
        <v>16</v>
      </c>
      <c r="H182" s="15">
        <f t="shared" si="12"/>
        <v>8</v>
      </c>
      <c r="I182" s="15">
        <f t="shared" si="13"/>
        <v>11</v>
      </c>
      <c r="J182" s="22" t="str">
        <f t="shared" si="11"/>
        <v>LLA</v>
      </c>
      <c r="K182" s="15">
        <f t="shared" si="14"/>
        <v>61</v>
      </c>
      <c r="M182" s="34" t="s">
        <v>17</v>
      </c>
      <c r="N182" s="34"/>
      <c r="O182" s="34"/>
      <c r="P182" s="35"/>
    </row>
    <row r="183" spans="1:16" ht="21.6" customHeight="1" x14ac:dyDescent="0.25">
      <c r="A183" s="18">
        <v>179</v>
      </c>
      <c r="B183" s="19" t="s">
        <v>395</v>
      </c>
      <c r="C183" s="20" t="s">
        <v>396</v>
      </c>
      <c r="D183" s="20" t="str">
        <f t="shared" si="10"/>
        <v xml:space="preserve">PARALELAS OPTICAS (4 UNIDADES)
</v>
      </c>
      <c r="E183" s="21">
        <v>10.3</v>
      </c>
      <c r="F183" s="21">
        <v>396.4</v>
      </c>
      <c r="G183" s="19" t="s">
        <v>16</v>
      </c>
      <c r="H183" s="15">
        <f t="shared" si="12"/>
        <v>8</v>
      </c>
      <c r="I183" s="15">
        <f t="shared" si="13"/>
        <v>11</v>
      </c>
      <c r="J183" s="22" t="str">
        <f t="shared" si="11"/>
        <v>LLA</v>
      </c>
      <c r="K183" s="15">
        <f t="shared" si="14"/>
        <v>32</v>
      </c>
      <c r="M183" s="34"/>
      <c r="N183" s="34" t="s">
        <v>17</v>
      </c>
      <c r="O183" s="34"/>
      <c r="P183" s="38" t="s">
        <v>397</v>
      </c>
    </row>
    <row r="184" spans="1:16" ht="16.2" customHeight="1" x14ac:dyDescent="0.25">
      <c r="A184" s="18">
        <v>180</v>
      </c>
      <c r="B184" s="19" t="s">
        <v>398</v>
      </c>
      <c r="C184" s="20" t="s">
        <v>399</v>
      </c>
      <c r="D184" s="20" t="str">
        <f t="shared" si="10"/>
        <v xml:space="preserve">MICROSCOPIO (CALIBRACION CON BLOQUES 10 PUNTOS)
</v>
      </c>
      <c r="E184" s="21">
        <v>14.23</v>
      </c>
      <c r="F184" s="21">
        <v>547.85</v>
      </c>
      <c r="G184" s="19" t="s">
        <v>16</v>
      </c>
      <c r="H184" s="15">
        <f t="shared" si="12"/>
        <v>8</v>
      </c>
      <c r="I184" s="15">
        <f t="shared" si="13"/>
        <v>11</v>
      </c>
      <c r="J184" s="22" t="str">
        <f t="shared" si="11"/>
        <v>LLA</v>
      </c>
      <c r="K184" s="15">
        <f t="shared" si="14"/>
        <v>49</v>
      </c>
      <c r="M184" s="34" t="s">
        <v>17</v>
      </c>
      <c r="N184" s="34"/>
      <c r="O184" s="34"/>
      <c r="P184" s="35"/>
    </row>
    <row r="185" spans="1:16" ht="16.2" customHeight="1" x14ac:dyDescent="0.25">
      <c r="A185" s="18">
        <v>181</v>
      </c>
      <c r="B185" s="19" t="s">
        <v>400</v>
      </c>
      <c r="C185" s="20" t="s">
        <v>401</v>
      </c>
      <c r="D185" s="20" t="str">
        <f t="shared" si="10"/>
        <v xml:space="preserve">MESA DE GRANITO HASTA 2000 mm  (in situ)
</v>
      </c>
      <c r="E185" s="21">
        <v>20.45</v>
      </c>
      <c r="F185" s="21">
        <v>787.45</v>
      </c>
      <c r="G185" s="19" t="s">
        <v>16</v>
      </c>
      <c r="H185" s="15">
        <f t="shared" si="12"/>
        <v>8</v>
      </c>
      <c r="I185" s="15">
        <f t="shared" si="13"/>
        <v>11</v>
      </c>
      <c r="J185" s="22" t="str">
        <f t="shared" si="11"/>
        <v>LLA</v>
      </c>
      <c r="K185" s="15">
        <f t="shared" si="14"/>
        <v>42</v>
      </c>
      <c r="M185" s="34" t="s">
        <v>17</v>
      </c>
      <c r="N185" s="34"/>
      <c r="O185" s="34"/>
      <c r="P185" s="35"/>
    </row>
    <row r="186" spans="1:16" ht="16.2" customHeight="1" x14ac:dyDescent="0.25">
      <c r="A186" s="18">
        <v>182</v>
      </c>
      <c r="B186" s="19" t="s">
        <v>402</v>
      </c>
      <c r="C186" s="20" t="s">
        <v>403</v>
      </c>
      <c r="D186" s="20" t="str">
        <f t="shared" si="10"/>
        <v xml:space="preserve">RELOJ COMPARADOR ( 0,001 mm )
</v>
      </c>
      <c r="E186" s="21">
        <v>7.14</v>
      </c>
      <c r="F186" s="21">
        <v>274.70999999999998</v>
      </c>
      <c r="G186" s="19" t="s">
        <v>16</v>
      </c>
      <c r="H186" s="15">
        <f t="shared" si="12"/>
        <v>8</v>
      </c>
      <c r="I186" s="15">
        <f t="shared" si="13"/>
        <v>11</v>
      </c>
      <c r="J186" s="22" t="str">
        <f t="shared" si="11"/>
        <v>LLA</v>
      </c>
      <c r="K186" s="15">
        <f t="shared" si="14"/>
        <v>31</v>
      </c>
      <c r="M186" s="34" t="s">
        <v>17</v>
      </c>
      <c r="N186" s="34"/>
      <c r="O186" s="34"/>
      <c r="P186" s="35"/>
    </row>
    <row r="187" spans="1:16" ht="16.2" customHeight="1" x14ac:dyDescent="0.25">
      <c r="A187" s="18">
        <v>183</v>
      </c>
      <c r="B187" s="19" t="s">
        <v>404</v>
      </c>
      <c r="C187" s="20" t="s">
        <v>405</v>
      </c>
      <c r="D187" s="20" t="str">
        <f t="shared" si="10"/>
        <v xml:space="preserve">NIVEL DE PRECISION DE MAYOR ALCANCE (360º)
</v>
      </c>
      <c r="E187" s="21">
        <v>15.41</v>
      </c>
      <c r="F187" s="21">
        <v>593.25</v>
      </c>
      <c r="G187" s="19" t="s">
        <v>16</v>
      </c>
      <c r="H187" s="15">
        <f t="shared" si="12"/>
        <v>8</v>
      </c>
      <c r="I187" s="15">
        <f t="shared" si="13"/>
        <v>11</v>
      </c>
      <c r="J187" s="22" t="str">
        <f t="shared" si="11"/>
        <v>LLA</v>
      </c>
      <c r="K187" s="15">
        <f t="shared" si="14"/>
        <v>44</v>
      </c>
      <c r="M187" s="34" t="s">
        <v>17</v>
      </c>
      <c r="N187" s="34"/>
      <c r="O187" s="34"/>
      <c r="P187" s="35"/>
    </row>
    <row r="188" spans="1:16" ht="16.2" customHeight="1" x14ac:dyDescent="0.25">
      <c r="A188" s="18">
        <v>184</v>
      </c>
      <c r="B188" s="19" t="s">
        <v>406</v>
      </c>
      <c r="C188" s="20" t="s">
        <v>407</v>
      </c>
      <c r="D188" s="20" t="str">
        <f t="shared" si="10"/>
        <v xml:space="preserve">ESCALERA PATRON (BLOQUES HASTA 5 NIVLES)
</v>
      </c>
      <c r="E188" s="21">
        <v>8.59</v>
      </c>
      <c r="F188" s="21">
        <v>330.83</v>
      </c>
      <c r="G188" s="19" t="s">
        <v>16</v>
      </c>
      <c r="H188" s="15">
        <f t="shared" si="12"/>
        <v>8</v>
      </c>
      <c r="I188" s="15">
        <f t="shared" si="13"/>
        <v>11</v>
      </c>
      <c r="J188" s="22" t="str">
        <f t="shared" si="11"/>
        <v>LLA</v>
      </c>
      <c r="K188" s="15">
        <f t="shared" si="14"/>
        <v>42</v>
      </c>
      <c r="M188" s="34" t="s">
        <v>17</v>
      </c>
      <c r="N188" s="34"/>
      <c r="O188" s="34"/>
      <c r="P188" s="35"/>
    </row>
    <row r="189" spans="1:16" ht="16.2" customHeight="1" x14ac:dyDescent="0.25">
      <c r="A189" s="18">
        <v>185</v>
      </c>
      <c r="B189" s="19" t="s">
        <v>408</v>
      </c>
      <c r="C189" s="20" t="s">
        <v>409</v>
      </c>
      <c r="D189" s="20" t="str">
        <f t="shared" si="10"/>
        <v xml:space="preserve">RETICULA MICROMETRICA (20 mm  - 0,1 mm)
</v>
      </c>
      <c r="E189" s="21">
        <v>6.36</v>
      </c>
      <c r="F189" s="21">
        <v>244.67</v>
      </c>
      <c r="G189" s="19" t="s">
        <v>16</v>
      </c>
      <c r="H189" s="15">
        <f t="shared" si="12"/>
        <v>8</v>
      </c>
      <c r="I189" s="15">
        <f t="shared" si="13"/>
        <v>11</v>
      </c>
      <c r="J189" s="22" t="str">
        <f t="shared" si="11"/>
        <v>LLA</v>
      </c>
      <c r="K189" s="15">
        <f t="shared" si="14"/>
        <v>41</v>
      </c>
      <c r="M189" s="34" t="s">
        <v>17</v>
      </c>
      <c r="N189" s="34"/>
      <c r="O189" s="34"/>
      <c r="P189" s="35"/>
    </row>
    <row r="190" spans="1:16" ht="16.2" customHeight="1" x14ac:dyDescent="0.25">
      <c r="A190" s="18">
        <v>186</v>
      </c>
      <c r="B190" s="19" t="s">
        <v>410</v>
      </c>
      <c r="C190" s="20" t="s">
        <v>411</v>
      </c>
      <c r="D190" s="20" t="str">
        <f t="shared" si="10"/>
        <v xml:space="preserve">CINTAS METRICAS MAS DE 100 m HASTA 200 m (20 ptos)
</v>
      </c>
      <c r="E190" s="21">
        <v>21.6</v>
      </c>
      <c r="F190" s="21">
        <v>831.46</v>
      </c>
      <c r="G190" s="19" t="s">
        <v>16</v>
      </c>
      <c r="H190" s="15">
        <f t="shared" si="12"/>
        <v>8</v>
      </c>
      <c r="I190" s="15">
        <f t="shared" si="13"/>
        <v>11</v>
      </c>
      <c r="J190" s="22" t="str">
        <f t="shared" si="11"/>
        <v>LLA</v>
      </c>
      <c r="K190" s="15">
        <f t="shared" si="14"/>
        <v>52</v>
      </c>
      <c r="M190" s="34"/>
      <c r="N190" s="36" t="s">
        <v>17</v>
      </c>
      <c r="O190" s="36"/>
      <c r="P190" s="173" t="s">
        <v>305</v>
      </c>
    </row>
    <row r="191" spans="1:16" ht="16.2" customHeight="1" x14ac:dyDescent="0.25">
      <c r="A191" s="18">
        <v>187</v>
      </c>
      <c r="B191" s="19" t="s">
        <v>412</v>
      </c>
      <c r="C191" s="20" t="s">
        <v>413</v>
      </c>
      <c r="D191" s="20" t="str">
        <f t="shared" si="10"/>
        <v xml:space="preserve">CINTAS METRICAS MAS DE 200 m HASTA 250 m (25 ptos)
</v>
      </c>
      <c r="E191" s="21">
        <v>25.68</v>
      </c>
      <c r="F191" s="21">
        <v>988.64</v>
      </c>
      <c r="G191" s="19" t="s">
        <v>16</v>
      </c>
      <c r="H191" s="15">
        <f t="shared" si="12"/>
        <v>8</v>
      </c>
      <c r="I191" s="15">
        <f t="shared" si="13"/>
        <v>11</v>
      </c>
      <c r="J191" s="22" t="str">
        <f t="shared" si="11"/>
        <v>LLA</v>
      </c>
      <c r="K191" s="15">
        <f t="shared" si="14"/>
        <v>52</v>
      </c>
      <c r="M191" s="34"/>
      <c r="N191" s="36" t="s">
        <v>17</v>
      </c>
      <c r="O191" s="36"/>
      <c r="P191" s="174"/>
    </row>
    <row r="192" spans="1:16" ht="16.2" customHeight="1" x14ac:dyDescent="0.25">
      <c r="A192" s="18">
        <v>188</v>
      </c>
      <c r="B192" s="19" t="s">
        <v>414</v>
      </c>
      <c r="C192" s="20" t="s">
        <v>415</v>
      </c>
      <c r="D192" s="20" t="str">
        <f t="shared" si="10"/>
        <v xml:space="preserve">DINAMOMETRO DE COMPRESION (1 VELOCIDAD In situ)
</v>
      </c>
      <c r="E192" s="21">
        <v>8.19</v>
      </c>
      <c r="F192" s="21">
        <v>315.47000000000003</v>
      </c>
      <c r="G192" s="19" t="s">
        <v>16</v>
      </c>
      <c r="H192" s="15">
        <f t="shared" si="12"/>
        <v>8</v>
      </c>
      <c r="I192" s="15">
        <f t="shared" si="13"/>
        <v>11</v>
      </c>
      <c r="J192" s="22" t="str">
        <f t="shared" si="11"/>
        <v>LLA</v>
      </c>
      <c r="K192" s="15">
        <f t="shared" si="14"/>
        <v>49</v>
      </c>
      <c r="M192" s="34" t="s">
        <v>17</v>
      </c>
      <c r="N192" s="34"/>
      <c r="O192" s="34"/>
      <c r="P192" s="35"/>
    </row>
    <row r="193" spans="1:16" ht="16.2" customHeight="1" x14ac:dyDescent="0.25">
      <c r="A193" s="18">
        <v>189</v>
      </c>
      <c r="B193" s="19" t="s">
        <v>416</v>
      </c>
      <c r="C193" s="20" t="s">
        <v>417</v>
      </c>
      <c r="D193" s="20" t="str">
        <f t="shared" si="10"/>
        <v xml:space="preserve">MOLDE Y BLOQUE - MEDICION DE ANGULOS, PLANITUD DE MOLDE,  ALTURA E INTERIORES
</v>
      </c>
      <c r="E193" s="21">
        <v>15.54</v>
      </c>
      <c r="F193" s="21">
        <v>598.14</v>
      </c>
      <c r="G193" s="19" t="s">
        <v>16</v>
      </c>
      <c r="H193" s="15">
        <f t="shared" si="12"/>
        <v>8</v>
      </c>
      <c r="I193" s="15">
        <f t="shared" si="13"/>
        <v>11</v>
      </c>
      <c r="J193" s="22" t="str">
        <f t="shared" si="11"/>
        <v>LLA</v>
      </c>
      <c r="K193" s="15">
        <f t="shared" si="14"/>
        <v>79</v>
      </c>
      <c r="M193" s="34" t="s">
        <v>17</v>
      </c>
      <c r="N193" s="34"/>
      <c r="O193" s="34"/>
      <c r="P193" s="35"/>
    </row>
    <row r="194" spans="1:16" ht="16.2" customHeight="1" x14ac:dyDescent="0.25">
      <c r="A194" s="18">
        <v>190</v>
      </c>
      <c r="B194" s="19" t="s">
        <v>418</v>
      </c>
      <c r="C194" s="20" t="s">
        <v>419</v>
      </c>
      <c r="D194" s="20" t="str">
        <f t="shared" si="10"/>
        <v xml:space="preserve">INCLINOMETRO DIGITAL
</v>
      </c>
      <c r="E194" s="21">
        <v>26.65</v>
      </c>
      <c r="F194" s="22">
        <v>1025.8399999999999</v>
      </c>
      <c r="G194" s="19" t="s">
        <v>16</v>
      </c>
      <c r="H194" s="15">
        <f t="shared" si="12"/>
        <v>8</v>
      </c>
      <c r="I194" s="15">
        <f t="shared" si="13"/>
        <v>11</v>
      </c>
      <c r="J194" s="22" t="str">
        <f t="shared" si="11"/>
        <v>LLA</v>
      </c>
      <c r="K194" s="15">
        <f t="shared" si="14"/>
        <v>22</v>
      </c>
      <c r="M194" s="34" t="s">
        <v>17</v>
      </c>
      <c r="N194" s="34"/>
      <c r="O194" s="34"/>
      <c r="P194" s="35"/>
    </row>
    <row r="195" spans="1:16" ht="16.2" customHeight="1" x14ac:dyDescent="0.25">
      <c r="A195" s="18">
        <v>191</v>
      </c>
      <c r="B195" s="19" t="s">
        <v>420</v>
      </c>
      <c r="C195" s="20" t="s">
        <v>421</v>
      </c>
      <c r="D195" s="20" t="str">
        <f t="shared" si="10"/>
        <v xml:space="preserve">Calibración de Reglas Metálicas hasta 1 m Clase I (10 ptos + cero)
</v>
      </c>
      <c r="E195" s="21">
        <v>24.76</v>
      </c>
      <c r="F195" s="21">
        <v>953.18</v>
      </c>
      <c r="G195" s="19" t="s">
        <v>16</v>
      </c>
      <c r="H195" s="15">
        <f t="shared" si="12"/>
        <v>8</v>
      </c>
      <c r="I195" s="15">
        <f t="shared" si="13"/>
        <v>11</v>
      </c>
      <c r="J195" s="22" t="str">
        <f t="shared" si="11"/>
        <v>LLA</v>
      </c>
      <c r="K195" s="15">
        <f t="shared" si="14"/>
        <v>68</v>
      </c>
      <c r="M195" s="34" t="s">
        <v>17</v>
      </c>
      <c r="N195" s="34"/>
      <c r="O195" s="34"/>
      <c r="P195" s="35"/>
    </row>
    <row r="196" spans="1:16" ht="16.2" customHeight="1" x14ac:dyDescent="0.25">
      <c r="A196" s="18">
        <v>192</v>
      </c>
      <c r="B196" s="19" t="s">
        <v>422</v>
      </c>
      <c r="C196" s="20" t="s">
        <v>423</v>
      </c>
      <c r="D196" s="20" t="str">
        <f t="shared" si="10"/>
        <v xml:space="preserve">Calibración de Reglas Metálicas hasta 1 m Clase I (1 pto adicional) durante la ejecución del servicio LLA080
</v>
      </c>
      <c r="E196" s="21">
        <v>2.64</v>
      </c>
      <c r="F196" s="21">
        <v>101.6</v>
      </c>
      <c r="G196" s="19" t="s">
        <v>16</v>
      </c>
      <c r="H196" s="15">
        <f t="shared" si="12"/>
        <v>8</v>
      </c>
      <c r="I196" s="15">
        <f t="shared" si="13"/>
        <v>11</v>
      </c>
      <c r="J196" s="22" t="str">
        <f t="shared" si="11"/>
        <v>LLA</v>
      </c>
      <c r="K196" s="15">
        <f t="shared" si="14"/>
        <v>110</v>
      </c>
      <c r="M196" s="34" t="s">
        <v>17</v>
      </c>
      <c r="N196" s="34"/>
      <c r="O196" s="34"/>
      <c r="P196" s="35"/>
    </row>
    <row r="197" spans="1:16" ht="16.2" customHeight="1" x14ac:dyDescent="0.25">
      <c r="A197" s="18">
        <v>193</v>
      </c>
      <c r="B197" s="19" t="s">
        <v>424</v>
      </c>
      <c r="C197" s="20" t="s">
        <v>425</v>
      </c>
      <c r="D197" s="20" t="str">
        <f t="shared" ref="D197:D260" si="15">MID(C197,1,K197-1)</f>
        <v xml:space="preserve">TAMIZ MALLA desde N° 16 (1,18 mm) a N° 635 (20 µm) Según ASTM E11-09
</v>
      </c>
      <c r="E197" s="21">
        <v>15.03</v>
      </c>
      <c r="F197" s="21">
        <v>578.53</v>
      </c>
      <c r="G197" s="19" t="s">
        <v>16</v>
      </c>
      <c r="H197" s="15">
        <f t="shared" si="12"/>
        <v>8</v>
      </c>
      <c r="I197" s="15">
        <f t="shared" si="13"/>
        <v>11</v>
      </c>
      <c r="J197" s="22" t="str">
        <f t="shared" ref="J197:J260" si="16">MID(B197,H197,I197-H197)</f>
        <v>LLA</v>
      </c>
      <c r="K197" s="15">
        <f t="shared" si="14"/>
        <v>70</v>
      </c>
      <c r="M197" s="34" t="s">
        <v>17</v>
      </c>
      <c r="N197" s="34"/>
      <c r="O197" s="34"/>
      <c r="P197" s="35"/>
    </row>
    <row r="198" spans="1:16" ht="22.2" customHeight="1" x14ac:dyDescent="0.25">
      <c r="A198" s="18">
        <v>194</v>
      </c>
      <c r="B198" s="19" t="s">
        <v>426</v>
      </c>
      <c r="C198" s="20" t="s">
        <v>427</v>
      </c>
      <c r="D198" s="20" t="str">
        <f t="shared" si="15"/>
        <v xml:space="preserve">Anillos patrones de alta exactitud hasta los 100 mm utilizando una Máquina de Medición por Coordenadas de 03 Ejes
(Incertidumbre ofrecida entre 0,6 um a 1,2 um)
</v>
      </c>
      <c r="E198" s="21">
        <v>14.89</v>
      </c>
      <c r="F198" s="21">
        <v>573.16999999999996</v>
      </c>
      <c r="G198" s="19" t="s">
        <v>16</v>
      </c>
      <c r="H198" s="15">
        <f t="shared" ref="H198:H261" si="17">SEARCH("L",B198,1)</f>
        <v>8</v>
      </c>
      <c r="I198" s="15">
        <f t="shared" ref="I198:I261" si="18">SEARCH(" ",B198,H198)</f>
        <v>11</v>
      </c>
      <c r="J198" s="22" t="str">
        <f t="shared" si="16"/>
        <v>LLA</v>
      </c>
      <c r="K198" s="15">
        <f t="shared" ref="K198:K261" si="19">SEARCH("Base",C198,1)</f>
        <v>162</v>
      </c>
      <c r="M198" s="34" t="s">
        <v>17</v>
      </c>
      <c r="N198" s="34"/>
      <c r="O198" s="34"/>
      <c r="P198" s="35"/>
    </row>
    <row r="199" spans="1:16" ht="16.2" customHeight="1" x14ac:dyDescent="0.25">
      <c r="A199" s="18">
        <v>195</v>
      </c>
      <c r="B199" s="19" t="s">
        <v>428</v>
      </c>
      <c r="C199" s="20" t="s">
        <v>429</v>
      </c>
      <c r="D199" s="20" t="str">
        <f t="shared" si="15"/>
        <v xml:space="preserve">Retícula micrométrica hasta 50 mm de exactitud menores a 5 um utilizando el interferómetro laser
</v>
      </c>
      <c r="E199" s="21">
        <v>11.91</v>
      </c>
      <c r="F199" s="21">
        <v>458.46</v>
      </c>
      <c r="G199" s="19" t="s">
        <v>16</v>
      </c>
      <c r="H199" s="15">
        <f t="shared" si="17"/>
        <v>8</v>
      </c>
      <c r="I199" s="15">
        <f t="shared" si="18"/>
        <v>11</v>
      </c>
      <c r="J199" s="22" t="str">
        <f t="shared" si="16"/>
        <v>LLA</v>
      </c>
      <c r="K199" s="15">
        <f t="shared" si="19"/>
        <v>98</v>
      </c>
      <c r="M199" s="34" t="s">
        <v>17</v>
      </c>
      <c r="N199" s="34"/>
      <c r="O199" s="34"/>
      <c r="P199" s="35"/>
    </row>
    <row r="200" spans="1:16" ht="16.2" customHeight="1" x14ac:dyDescent="0.25">
      <c r="A200" s="18">
        <v>196</v>
      </c>
      <c r="B200" s="19" t="s">
        <v>430</v>
      </c>
      <c r="C200" s="20" t="s">
        <v>431</v>
      </c>
      <c r="D200" s="20" t="str">
        <f t="shared" si="15"/>
        <v xml:space="preserve">DETERMINACIÓN EN DIMENSIONES ESPECIALES (LONGITUD)
</v>
      </c>
      <c r="E200" s="21">
        <v>4.96</v>
      </c>
      <c r="F200" s="21">
        <v>191.02</v>
      </c>
      <c r="G200" s="19" t="s">
        <v>16</v>
      </c>
      <c r="H200" s="15">
        <f t="shared" si="17"/>
        <v>8</v>
      </c>
      <c r="I200" s="15">
        <f t="shared" si="18"/>
        <v>11</v>
      </c>
      <c r="J200" s="22" t="str">
        <f t="shared" si="16"/>
        <v>LLA</v>
      </c>
      <c r="K200" s="15">
        <f t="shared" si="19"/>
        <v>52</v>
      </c>
      <c r="M200" s="34" t="s">
        <v>17</v>
      </c>
      <c r="N200" s="34"/>
      <c r="O200" s="34"/>
      <c r="P200" s="35"/>
    </row>
    <row r="201" spans="1:16" ht="24.6" customHeight="1" x14ac:dyDescent="0.25">
      <c r="A201" s="25">
        <v>197</v>
      </c>
      <c r="B201" s="26" t="s">
        <v>432</v>
      </c>
      <c r="C201" s="27" t="s">
        <v>433</v>
      </c>
      <c r="D201" s="27" t="str">
        <f t="shared" si="15"/>
        <v xml:space="preserve">BALANZA DE HUMEDAD DE GRANOS (INCLUYE PREPARACION DE GRANOS)
</v>
      </c>
      <c r="E201" s="28">
        <v>16.329999999999998</v>
      </c>
      <c r="F201" s="28">
        <v>628.53</v>
      </c>
      <c r="G201" s="26" t="s">
        <v>16</v>
      </c>
      <c r="H201" s="29">
        <f t="shared" si="17"/>
        <v>8</v>
      </c>
      <c r="I201" s="29">
        <f t="shared" si="18"/>
        <v>11</v>
      </c>
      <c r="J201" s="30" t="str">
        <f t="shared" si="16"/>
        <v>LMA</v>
      </c>
      <c r="K201" s="29">
        <f t="shared" si="19"/>
        <v>62</v>
      </c>
      <c r="M201" s="39"/>
      <c r="N201" s="40" t="s">
        <v>17</v>
      </c>
      <c r="O201" s="39"/>
      <c r="P201" s="41" t="s">
        <v>434</v>
      </c>
    </row>
    <row r="202" spans="1:16" ht="16.2" customHeight="1" x14ac:dyDescent="0.25">
      <c r="A202" s="25">
        <v>198</v>
      </c>
      <c r="B202" s="26" t="s">
        <v>435</v>
      </c>
      <c r="C202" s="27" t="s">
        <v>436</v>
      </c>
      <c r="D202" s="27" t="str">
        <f t="shared" si="15"/>
        <v xml:space="preserve">BALANZAS CLASE III MAYOR A 5 kg HASTA 500 kg (In Situ)
</v>
      </c>
      <c r="E202" s="28">
        <v>8.3800000000000008</v>
      </c>
      <c r="F202" s="28">
        <v>322.56</v>
      </c>
      <c r="G202" s="26" t="s">
        <v>16</v>
      </c>
      <c r="H202" s="29">
        <f t="shared" si="17"/>
        <v>8</v>
      </c>
      <c r="I202" s="29">
        <f t="shared" si="18"/>
        <v>11</v>
      </c>
      <c r="J202" s="30" t="str">
        <f t="shared" si="16"/>
        <v>LMA</v>
      </c>
      <c r="K202" s="29">
        <f t="shared" si="19"/>
        <v>56</v>
      </c>
      <c r="M202" s="31" t="s">
        <v>17</v>
      </c>
      <c r="N202" s="39"/>
      <c r="O202" s="39"/>
      <c r="P202" s="42"/>
    </row>
    <row r="203" spans="1:16" ht="16.2" customHeight="1" x14ac:dyDescent="0.25">
      <c r="A203" s="25">
        <v>199</v>
      </c>
      <c r="B203" s="26" t="s">
        <v>437</v>
      </c>
      <c r="C203" s="27" t="s">
        <v>438</v>
      </c>
      <c r="D203" s="27" t="str">
        <f t="shared" si="15"/>
        <v xml:space="preserve">BALANZAS CON TALLIMETRO
</v>
      </c>
      <c r="E203" s="28">
        <v>10.96</v>
      </c>
      <c r="F203" s="28">
        <v>421.87</v>
      </c>
      <c r="G203" s="26" t="s">
        <v>16</v>
      </c>
      <c r="H203" s="29">
        <f t="shared" si="17"/>
        <v>8</v>
      </c>
      <c r="I203" s="29">
        <f t="shared" si="18"/>
        <v>11</v>
      </c>
      <c r="J203" s="30" t="str">
        <f t="shared" si="16"/>
        <v>LMA</v>
      </c>
      <c r="K203" s="29">
        <f t="shared" si="19"/>
        <v>25</v>
      </c>
      <c r="M203" s="31" t="s">
        <v>17</v>
      </c>
      <c r="N203" s="39"/>
      <c r="O203" s="39"/>
      <c r="P203" s="42"/>
    </row>
    <row r="204" spans="1:16" ht="16.2" customHeight="1" x14ac:dyDescent="0.25">
      <c r="A204" s="25">
        <v>200</v>
      </c>
      <c r="B204" s="26" t="s">
        <v>439</v>
      </c>
      <c r="C204" s="27" t="s">
        <v>440</v>
      </c>
      <c r="D204" s="27" t="str">
        <f t="shared" si="15"/>
        <v xml:space="preserve">BALANZAS DE PRECISION CLASES I Y II HASTA 5 kg
</v>
      </c>
      <c r="E204" s="28">
        <v>7.31</v>
      </c>
      <c r="F204" s="28">
        <v>281.41000000000003</v>
      </c>
      <c r="G204" s="26" t="s">
        <v>16</v>
      </c>
      <c r="H204" s="29">
        <f t="shared" si="17"/>
        <v>8</v>
      </c>
      <c r="I204" s="29">
        <f t="shared" si="18"/>
        <v>11</v>
      </c>
      <c r="J204" s="30" t="str">
        <f t="shared" si="16"/>
        <v>LMA</v>
      </c>
      <c r="K204" s="29">
        <f t="shared" si="19"/>
        <v>48</v>
      </c>
      <c r="M204" s="31" t="s">
        <v>17</v>
      </c>
      <c r="N204" s="39"/>
      <c r="O204" s="39"/>
      <c r="P204" s="42"/>
    </row>
    <row r="205" spans="1:16" ht="16.2" customHeight="1" x14ac:dyDescent="0.25">
      <c r="A205" s="25">
        <v>201</v>
      </c>
      <c r="B205" s="26" t="s">
        <v>441</v>
      </c>
      <c r="C205" s="27" t="s">
        <v>442</v>
      </c>
      <c r="D205" s="27" t="str">
        <f t="shared" si="15"/>
        <v xml:space="preserve">BALANZAS DE PRECISION CLASES I Y II HASTA 5 kg (IN SITU)
</v>
      </c>
      <c r="E205" s="28">
        <v>9.58</v>
      </c>
      <c r="F205" s="28">
        <v>368.73</v>
      </c>
      <c r="G205" s="26" t="s">
        <v>16</v>
      </c>
      <c r="H205" s="29">
        <f t="shared" si="17"/>
        <v>8</v>
      </c>
      <c r="I205" s="29">
        <f t="shared" si="18"/>
        <v>11</v>
      </c>
      <c r="J205" s="30" t="str">
        <f t="shared" si="16"/>
        <v>LMA</v>
      </c>
      <c r="K205" s="29">
        <f t="shared" si="19"/>
        <v>58</v>
      </c>
      <c r="M205" s="31" t="s">
        <v>17</v>
      </c>
      <c r="N205" s="39"/>
      <c r="O205" s="39"/>
      <c r="P205" s="42"/>
    </row>
    <row r="206" spans="1:16" ht="16.2" customHeight="1" x14ac:dyDescent="0.25">
      <c r="A206" s="25">
        <v>202</v>
      </c>
      <c r="B206" s="26" t="s">
        <v>443</v>
      </c>
      <c r="C206" s="27" t="s">
        <v>444</v>
      </c>
      <c r="D206" s="27" t="str">
        <f t="shared" si="15"/>
        <v xml:space="preserve">DINAMOMETROS HASTA 2000 kg
</v>
      </c>
      <c r="E206" s="28">
        <v>16.14</v>
      </c>
      <c r="F206" s="28">
        <v>621.54</v>
      </c>
      <c r="G206" s="26" t="s">
        <v>16</v>
      </c>
      <c r="H206" s="29">
        <f t="shared" si="17"/>
        <v>8</v>
      </c>
      <c r="I206" s="29">
        <f t="shared" si="18"/>
        <v>11</v>
      </c>
      <c r="J206" s="30" t="str">
        <f t="shared" si="16"/>
        <v>LMA</v>
      </c>
      <c r="K206" s="29">
        <f t="shared" si="19"/>
        <v>28</v>
      </c>
      <c r="M206" s="31"/>
      <c r="N206" s="31" t="s">
        <v>17</v>
      </c>
      <c r="O206" s="39"/>
      <c r="P206" s="43" t="s">
        <v>445</v>
      </c>
    </row>
    <row r="207" spans="1:16" ht="16.2" customHeight="1" x14ac:dyDescent="0.25">
      <c r="A207" s="25">
        <v>203</v>
      </c>
      <c r="B207" s="26" t="s">
        <v>446</v>
      </c>
      <c r="C207" s="27" t="s">
        <v>447</v>
      </c>
      <c r="D207" s="27" t="str">
        <f t="shared" si="15"/>
        <v xml:space="preserve">PESA DE PRECISION 20 kg (Clase F1/F2/M1)
</v>
      </c>
      <c r="E207" s="28">
        <v>3.47</v>
      </c>
      <c r="F207" s="28">
        <v>133.47999999999999</v>
      </c>
      <c r="G207" s="26" t="s">
        <v>16</v>
      </c>
      <c r="H207" s="29">
        <f t="shared" si="17"/>
        <v>8</v>
      </c>
      <c r="I207" s="29">
        <f t="shared" si="18"/>
        <v>11</v>
      </c>
      <c r="J207" s="30" t="str">
        <f t="shared" si="16"/>
        <v>LMA</v>
      </c>
      <c r="K207" s="29">
        <f t="shared" si="19"/>
        <v>42</v>
      </c>
      <c r="M207" s="31" t="s">
        <v>17</v>
      </c>
      <c r="N207" s="39"/>
      <c r="O207" s="39"/>
      <c r="P207" s="42"/>
    </row>
    <row r="208" spans="1:16" ht="16.2" customHeight="1" x14ac:dyDescent="0.25">
      <c r="A208" s="25">
        <v>204</v>
      </c>
      <c r="B208" s="26" t="s">
        <v>448</v>
      </c>
      <c r="C208" s="44" t="s">
        <v>449</v>
      </c>
      <c r="D208" s="27" t="str">
        <f t="shared" si="15"/>
        <v xml:space="preserve">PESAS DE 100 kg M1/M1-2
</v>
      </c>
      <c r="E208" s="28">
        <v>5.81</v>
      </c>
      <c r="F208" s="28">
        <v>223.6</v>
      </c>
      <c r="G208" s="26" t="s">
        <v>16</v>
      </c>
      <c r="H208" s="29">
        <f t="shared" si="17"/>
        <v>8</v>
      </c>
      <c r="I208" s="29">
        <f t="shared" si="18"/>
        <v>11</v>
      </c>
      <c r="J208" s="30" t="str">
        <f t="shared" si="16"/>
        <v>LMA</v>
      </c>
      <c r="K208" s="29">
        <f t="shared" si="19"/>
        <v>25</v>
      </c>
      <c r="M208" s="31" t="s">
        <v>17</v>
      </c>
      <c r="N208" s="39"/>
      <c r="O208" s="39"/>
      <c r="P208" s="42"/>
    </row>
    <row r="209" spans="1:16" ht="16.2" customHeight="1" x14ac:dyDescent="0.25">
      <c r="A209" s="25">
        <v>205</v>
      </c>
      <c r="B209" s="26" t="s">
        <v>450</v>
      </c>
      <c r="C209" s="27" t="s">
        <v>451</v>
      </c>
      <c r="D209" s="27" t="str">
        <f t="shared" si="15"/>
        <v xml:space="preserve">PESAS DE 1000 kg
</v>
      </c>
      <c r="E209" s="28">
        <v>12.48</v>
      </c>
      <c r="F209" s="28">
        <v>480.55</v>
      </c>
      <c r="G209" s="26" t="s">
        <v>16</v>
      </c>
      <c r="H209" s="29">
        <f t="shared" si="17"/>
        <v>8</v>
      </c>
      <c r="I209" s="29">
        <f t="shared" si="18"/>
        <v>11</v>
      </c>
      <c r="J209" s="30" t="str">
        <f t="shared" si="16"/>
        <v>LMA</v>
      </c>
      <c r="K209" s="29">
        <f t="shared" si="19"/>
        <v>18</v>
      </c>
      <c r="M209" s="31" t="s">
        <v>17</v>
      </c>
      <c r="N209" s="39"/>
      <c r="O209" s="39"/>
      <c r="P209" s="42"/>
    </row>
    <row r="210" spans="1:16" ht="16.2" customHeight="1" x14ac:dyDescent="0.25">
      <c r="A210" s="25">
        <v>206</v>
      </c>
      <c r="B210" s="26" t="s">
        <v>452</v>
      </c>
      <c r="C210" s="44" t="s">
        <v>453</v>
      </c>
      <c r="D210" s="27" t="str">
        <f t="shared" si="15"/>
        <v xml:space="preserve">PESAS DE 200 kg M1/M1-2
</v>
      </c>
      <c r="E210" s="28">
        <v>6.31</v>
      </c>
      <c r="F210" s="28">
        <v>242.92</v>
      </c>
      <c r="G210" s="26" t="s">
        <v>16</v>
      </c>
      <c r="H210" s="29">
        <f t="shared" si="17"/>
        <v>8</v>
      </c>
      <c r="I210" s="29">
        <f t="shared" si="18"/>
        <v>11</v>
      </c>
      <c r="J210" s="30" t="str">
        <f t="shared" si="16"/>
        <v>LMA</v>
      </c>
      <c r="K210" s="29">
        <f t="shared" si="19"/>
        <v>25</v>
      </c>
      <c r="M210" s="31" t="s">
        <v>17</v>
      </c>
      <c r="N210" s="39"/>
      <c r="O210" s="39"/>
      <c r="P210" s="42"/>
    </row>
    <row r="211" spans="1:16" ht="16.2" customHeight="1" x14ac:dyDescent="0.25">
      <c r="A211" s="25">
        <v>207</v>
      </c>
      <c r="B211" s="26" t="s">
        <v>454</v>
      </c>
      <c r="C211" s="44" t="s">
        <v>455</v>
      </c>
      <c r="D211" s="27" t="str">
        <f t="shared" si="15"/>
        <v xml:space="preserve">PESAS DE 50 kg M2/M2-3/M3
</v>
      </c>
      <c r="E211" s="28">
        <v>4.63</v>
      </c>
      <c r="F211" s="28">
        <v>178.07</v>
      </c>
      <c r="G211" s="26" t="s">
        <v>16</v>
      </c>
      <c r="H211" s="29">
        <f t="shared" si="17"/>
        <v>8</v>
      </c>
      <c r="I211" s="29">
        <f t="shared" si="18"/>
        <v>11</v>
      </c>
      <c r="J211" s="30" t="str">
        <f t="shared" si="16"/>
        <v>LMA</v>
      </c>
      <c r="K211" s="29">
        <f t="shared" si="19"/>
        <v>27</v>
      </c>
      <c r="M211" s="31" t="s">
        <v>17</v>
      </c>
      <c r="N211" s="39"/>
      <c r="O211" s="39"/>
      <c r="P211" s="42"/>
    </row>
    <row r="212" spans="1:16" ht="16.2" customHeight="1" x14ac:dyDescent="0.25">
      <c r="A212" s="25">
        <v>208</v>
      </c>
      <c r="B212" s="26" t="s">
        <v>456</v>
      </c>
      <c r="C212" s="44" t="s">
        <v>457</v>
      </c>
      <c r="D212" s="27" t="str">
        <f t="shared" si="15"/>
        <v xml:space="preserve">PESAS DE 500 kg M1/M1-2
</v>
      </c>
      <c r="E212" s="28">
        <v>8.17</v>
      </c>
      <c r="F212" s="28">
        <v>314.64</v>
      </c>
      <c r="G212" s="26" t="s">
        <v>16</v>
      </c>
      <c r="H212" s="29">
        <f t="shared" si="17"/>
        <v>8</v>
      </c>
      <c r="I212" s="29">
        <f t="shared" si="18"/>
        <v>11</v>
      </c>
      <c r="J212" s="30" t="str">
        <f t="shared" si="16"/>
        <v>LMA</v>
      </c>
      <c r="K212" s="29">
        <f t="shared" si="19"/>
        <v>25</v>
      </c>
      <c r="M212" s="31" t="s">
        <v>17</v>
      </c>
      <c r="N212" s="39"/>
      <c r="O212" s="39"/>
      <c r="P212" s="42"/>
    </row>
    <row r="213" spans="1:16" ht="16.2" customHeight="1" x14ac:dyDescent="0.25">
      <c r="A213" s="25">
        <v>209</v>
      </c>
      <c r="B213" s="26" t="s">
        <v>458</v>
      </c>
      <c r="C213" s="27" t="s">
        <v>459</v>
      </c>
      <c r="D213" s="27" t="str">
        <f t="shared" si="15"/>
        <v xml:space="preserve">PESAS DE PRECISION (1mg / 200 g) c/u (Clase E2)
</v>
      </c>
      <c r="E213" s="28">
        <v>1.52</v>
      </c>
      <c r="F213" s="28">
        <v>58.5</v>
      </c>
      <c r="G213" s="26" t="s">
        <v>16</v>
      </c>
      <c r="H213" s="29">
        <f t="shared" si="17"/>
        <v>8</v>
      </c>
      <c r="I213" s="29">
        <f t="shared" si="18"/>
        <v>11</v>
      </c>
      <c r="J213" s="30" t="str">
        <f t="shared" si="16"/>
        <v>LMA</v>
      </c>
      <c r="K213" s="29">
        <f t="shared" si="19"/>
        <v>49</v>
      </c>
      <c r="M213" s="31" t="s">
        <v>17</v>
      </c>
      <c r="N213" s="39"/>
      <c r="O213" s="39"/>
      <c r="P213" s="42"/>
    </row>
    <row r="214" spans="1:16" ht="16.2" customHeight="1" x14ac:dyDescent="0.25">
      <c r="A214" s="25">
        <v>210</v>
      </c>
      <c r="B214" s="26" t="s">
        <v>460</v>
      </c>
      <c r="C214" s="27" t="s">
        <v>461</v>
      </c>
      <c r="D214" s="27" t="str">
        <f t="shared" si="15"/>
        <v xml:space="preserve">PESAS DE PRECISION (1mg / 200 g) c/u (Clase F1/M1)
</v>
      </c>
      <c r="E214" s="28">
        <v>1.27</v>
      </c>
      <c r="F214" s="28">
        <v>48.97</v>
      </c>
      <c r="G214" s="26" t="s">
        <v>16</v>
      </c>
      <c r="H214" s="29">
        <f t="shared" si="17"/>
        <v>8</v>
      </c>
      <c r="I214" s="29">
        <f t="shared" si="18"/>
        <v>11</v>
      </c>
      <c r="J214" s="30" t="str">
        <f t="shared" si="16"/>
        <v>LMA</v>
      </c>
      <c r="K214" s="29">
        <f t="shared" si="19"/>
        <v>52</v>
      </c>
      <c r="M214" s="31" t="s">
        <v>17</v>
      </c>
      <c r="N214" s="39"/>
      <c r="O214" s="39"/>
      <c r="P214" s="42"/>
    </row>
    <row r="215" spans="1:16" ht="16.2" customHeight="1" x14ac:dyDescent="0.25">
      <c r="A215" s="25">
        <v>211</v>
      </c>
      <c r="B215" s="26" t="s">
        <v>462</v>
      </c>
      <c r="C215" s="27" t="s">
        <v>463</v>
      </c>
      <c r="D215" s="27" t="str">
        <f t="shared" si="15"/>
        <v xml:space="preserve">PESAS DE PRECISION (500 g / 1000 g) c/u (Clase E2)
</v>
      </c>
      <c r="E215" s="28">
        <v>3.76</v>
      </c>
      <c r="F215" s="28">
        <v>144.78</v>
      </c>
      <c r="G215" s="26" t="s">
        <v>16</v>
      </c>
      <c r="H215" s="29">
        <f t="shared" si="17"/>
        <v>8</v>
      </c>
      <c r="I215" s="29">
        <f t="shared" si="18"/>
        <v>11</v>
      </c>
      <c r="J215" s="30" t="str">
        <f t="shared" si="16"/>
        <v>LMA</v>
      </c>
      <c r="K215" s="29">
        <f t="shared" si="19"/>
        <v>52</v>
      </c>
      <c r="M215" s="31" t="s">
        <v>17</v>
      </c>
      <c r="N215" s="32"/>
      <c r="O215" s="32"/>
      <c r="P215" s="42"/>
    </row>
    <row r="216" spans="1:16" ht="16.2" customHeight="1" x14ac:dyDescent="0.25">
      <c r="A216" s="25">
        <v>212</v>
      </c>
      <c r="B216" s="26" t="s">
        <v>464</v>
      </c>
      <c r="C216" s="27" t="s">
        <v>465</v>
      </c>
      <c r="D216" s="27" t="str">
        <f t="shared" si="15"/>
        <v xml:space="preserve">PESAS DE PRECISION: 2 kg ; 5 kg ; 10 kg (Clase F1)
</v>
      </c>
      <c r="E216" s="28">
        <v>3.4</v>
      </c>
      <c r="F216" s="28">
        <v>130.81</v>
      </c>
      <c r="G216" s="26" t="s">
        <v>16</v>
      </c>
      <c r="H216" s="29">
        <f t="shared" si="17"/>
        <v>8</v>
      </c>
      <c r="I216" s="29">
        <f t="shared" si="18"/>
        <v>11</v>
      </c>
      <c r="J216" s="30" t="str">
        <f t="shared" si="16"/>
        <v>LMA</v>
      </c>
      <c r="K216" s="29">
        <f t="shared" si="19"/>
        <v>52</v>
      </c>
      <c r="M216" s="31" t="s">
        <v>17</v>
      </c>
      <c r="N216" s="32"/>
      <c r="O216" s="32"/>
      <c r="P216" s="42"/>
    </row>
    <row r="217" spans="1:16" ht="16.2" customHeight="1" x14ac:dyDescent="0.25">
      <c r="A217" s="25">
        <v>213</v>
      </c>
      <c r="B217" s="26" t="s">
        <v>466</v>
      </c>
      <c r="C217" s="27" t="s">
        <v>467</v>
      </c>
      <c r="D217" s="27" t="str">
        <f t="shared" si="15"/>
        <v xml:space="preserve">DINAMOMETROS HASTA 500 kg
</v>
      </c>
      <c r="E217" s="28">
        <v>5.0999999999999996</v>
      </c>
      <c r="F217" s="28">
        <v>196.24</v>
      </c>
      <c r="G217" s="26" t="s">
        <v>16</v>
      </c>
      <c r="H217" s="29">
        <f t="shared" si="17"/>
        <v>8</v>
      </c>
      <c r="I217" s="29">
        <f t="shared" si="18"/>
        <v>11</v>
      </c>
      <c r="J217" s="30" t="str">
        <f t="shared" si="16"/>
        <v>LMA</v>
      </c>
      <c r="K217" s="29">
        <f t="shared" si="19"/>
        <v>27</v>
      </c>
      <c r="M217" s="31"/>
      <c r="N217" s="45" t="s">
        <v>17</v>
      </c>
      <c r="O217" s="32"/>
      <c r="P217" s="43" t="s">
        <v>445</v>
      </c>
    </row>
    <row r="218" spans="1:16" ht="16.2" customHeight="1" x14ac:dyDescent="0.25">
      <c r="A218" s="25">
        <v>214</v>
      </c>
      <c r="B218" s="26" t="s">
        <v>468</v>
      </c>
      <c r="C218" s="27" t="s">
        <v>469</v>
      </c>
      <c r="D218" s="27" t="str">
        <f t="shared" si="15"/>
        <v xml:space="preserve">DINAMOMETROS MAS DE 2000 kg HASTA 5000 kg
</v>
      </c>
      <c r="E218" s="28">
        <v>19.89</v>
      </c>
      <c r="F218" s="28">
        <v>765.91</v>
      </c>
      <c r="G218" s="26" t="s">
        <v>16</v>
      </c>
      <c r="H218" s="29">
        <f t="shared" si="17"/>
        <v>8</v>
      </c>
      <c r="I218" s="29">
        <f t="shared" si="18"/>
        <v>11</v>
      </c>
      <c r="J218" s="30" t="str">
        <f t="shared" si="16"/>
        <v>LMA</v>
      </c>
      <c r="K218" s="29">
        <f t="shared" si="19"/>
        <v>43</v>
      </c>
      <c r="M218" s="31"/>
      <c r="N218" s="45" t="s">
        <v>17</v>
      </c>
      <c r="O218" s="32"/>
      <c r="P218" s="43" t="s">
        <v>445</v>
      </c>
    </row>
    <row r="219" spans="1:16" ht="23.4" customHeight="1" x14ac:dyDescent="0.25">
      <c r="A219" s="25">
        <v>215</v>
      </c>
      <c r="B219" s="26" t="s">
        <v>470</v>
      </c>
      <c r="C219" s="27" t="s">
        <v>471</v>
      </c>
      <c r="D219" s="27" t="str">
        <f t="shared" si="15"/>
        <v xml:space="preserve">PESA E2 2 kg
</v>
      </c>
      <c r="E219" s="28">
        <v>5.57</v>
      </c>
      <c r="F219" s="28">
        <v>214.63</v>
      </c>
      <c r="G219" s="26" t="s">
        <v>16</v>
      </c>
      <c r="H219" s="29">
        <f t="shared" si="17"/>
        <v>8</v>
      </c>
      <c r="I219" s="29">
        <f t="shared" si="18"/>
        <v>11</v>
      </c>
      <c r="J219" s="30" t="str">
        <f t="shared" si="16"/>
        <v>LMA</v>
      </c>
      <c r="K219" s="29">
        <f t="shared" si="19"/>
        <v>14</v>
      </c>
      <c r="M219" s="31"/>
      <c r="N219" s="45" t="s">
        <v>17</v>
      </c>
      <c r="O219" s="45"/>
      <c r="P219" s="46" t="s">
        <v>472</v>
      </c>
    </row>
    <row r="220" spans="1:16" ht="22.2" customHeight="1" x14ac:dyDescent="0.25">
      <c r="A220" s="25">
        <v>216</v>
      </c>
      <c r="B220" s="26" t="s">
        <v>473</v>
      </c>
      <c r="C220" s="27" t="s">
        <v>474</v>
      </c>
      <c r="D220" s="27" t="str">
        <f t="shared" si="15"/>
        <v xml:space="preserve">PESA E2 5 kg
</v>
      </c>
      <c r="E220" s="28">
        <v>5.57</v>
      </c>
      <c r="F220" s="28">
        <v>214.63</v>
      </c>
      <c r="G220" s="26" t="s">
        <v>16</v>
      </c>
      <c r="H220" s="29">
        <f t="shared" si="17"/>
        <v>8</v>
      </c>
      <c r="I220" s="29">
        <f t="shared" si="18"/>
        <v>11</v>
      </c>
      <c r="J220" s="30" t="str">
        <f t="shared" si="16"/>
        <v>LMA</v>
      </c>
      <c r="K220" s="29">
        <f t="shared" si="19"/>
        <v>14</v>
      </c>
      <c r="M220" s="31"/>
      <c r="N220" s="45" t="s">
        <v>17</v>
      </c>
      <c r="O220" s="45"/>
      <c r="P220" s="46" t="s">
        <v>472</v>
      </c>
    </row>
    <row r="221" spans="1:16" ht="45" customHeight="1" x14ac:dyDescent="0.25">
      <c r="A221" s="25">
        <v>217</v>
      </c>
      <c r="B221" s="26" t="s">
        <v>475</v>
      </c>
      <c r="C221" s="27" t="s">
        <v>476</v>
      </c>
      <c r="D221" s="27" t="str">
        <f t="shared" si="15"/>
        <v xml:space="preserve">PESA E2 10 kg
</v>
      </c>
      <c r="E221" s="28">
        <v>8.89</v>
      </c>
      <c r="F221" s="28">
        <v>342.12</v>
      </c>
      <c r="G221" s="26" t="s">
        <v>16</v>
      </c>
      <c r="H221" s="29">
        <f t="shared" si="17"/>
        <v>8</v>
      </c>
      <c r="I221" s="29">
        <f t="shared" si="18"/>
        <v>11</v>
      </c>
      <c r="J221" s="30" t="str">
        <f t="shared" si="16"/>
        <v>LMA</v>
      </c>
      <c r="K221" s="29">
        <f t="shared" si="19"/>
        <v>15</v>
      </c>
      <c r="M221" s="31"/>
      <c r="N221" s="45" t="s">
        <v>17</v>
      </c>
      <c r="O221" s="45"/>
      <c r="P221" s="46" t="s">
        <v>477</v>
      </c>
    </row>
    <row r="222" spans="1:16" ht="41.4" customHeight="1" x14ac:dyDescent="0.25">
      <c r="A222" s="25">
        <v>218</v>
      </c>
      <c r="B222" s="26" t="s">
        <v>478</v>
      </c>
      <c r="C222" s="27" t="s">
        <v>479</v>
      </c>
      <c r="D222" s="27" t="str">
        <f t="shared" si="15"/>
        <v xml:space="preserve">PESA E2 20 kg
</v>
      </c>
      <c r="E222" s="28">
        <v>8.89</v>
      </c>
      <c r="F222" s="28">
        <v>342.12</v>
      </c>
      <c r="G222" s="26" t="s">
        <v>16</v>
      </c>
      <c r="H222" s="29">
        <f t="shared" si="17"/>
        <v>8</v>
      </c>
      <c r="I222" s="29">
        <f t="shared" si="18"/>
        <v>11</v>
      </c>
      <c r="J222" s="30" t="str">
        <f t="shared" si="16"/>
        <v>LMA</v>
      </c>
      <c r="K222" s="29">
        <f t="shared" si="19"/>
        <v>15</v>
      </c>
      <c r="M222" s="31"/>
      <c r="N222" s="45" t="s">
        <v>17</v>
      </c>
      <c r="O222" s="45"/>
      <c r="P222" s="46" t="s">
        <v>477</v>
      </c>
    </row>
    <row r="223" spans="1:16" ht="16.2" customHeight="1" x14ac:dyDescent="0.25">
      <c r="A223" s="25">
        <v>219</v>
      </c>
      <c r="B223" s="26" t="s">
        <v>480</v>
      </c>
      <c r="C223" s="27" t="s">
        <v>481</v>
      </c>
      <c r="D223" s="27" t="str">
        <f t="shared" si="15"/>
        <v xml:space="preserve">PESAS DE 1000 kg especial (menor incertidumbre) F2
</v>
      </c>
      <c r="E223" s="28">
        <v>39.24</v>
      </c>
      <c r="F223" s="30">
        <v>1510.93</v>
      </c>
      <c r="G223" s="26" t="s">
        <v>16</v>
      </c>
      <c r="H223" s="29">
        <f t="shared" si="17"/>
        <v>8</v>
      </c>
      <c r="I223" s="29">
        <f t="shared" si="18"/>
        <v>11</v>
      </c>
      <c r="J223" s="30" t="str">
        <f t="shared" si="16"/>
        <v>LMA</v>
      </c>
      <c r="K223" s="29">
        <f t="shared" si="19"/>
        <v>52</v>
      </c>
      <c r="M223" s="45" t="s">
        <v>17</v>
      </c>
      <c r="N223" s="32"/>
      <c r="O223" s="32"/>
      <c r="P223" s="42"/>
    </row>
    <row r="224" spans="1:16" ht="16.2" customHeight="1" x14ac:dyDescent="0.25">
      <c r="A224" s="25">
        <v>220</v>
      </c>
      <c r="B224" s="26" t="s">
        <v>482</v>
      </c>
      <c r="C224" s="27" t="s">
        <v>483</v>
      </c>
      <c r="D224" s="27" t="str">
        <f t="shared" si="15"/>
        <v xml:space="preserve">PESAS INDIVIDUALES DE 1 mg HASTA 200 g E2
</v>
      </c>
      <c r="E224" s="28">
        <v>3.76</v>
      </c>
      <c r="F224" s="28">
        <v>144.78</v>
      </c>
      <c r="G224" s="26" t="s">
        <v>16</v>
      </c>
      <c r="H224" s="29">
        <f t="shared" si="17"/>
        <v>8</v>
      </c>
      <c r="I224" s="29">
        <f t="shared" si="18"/>
        <v>11</v>
      </c>
      <c r="J224" s="30" t="str">
        <f t="shared" si="16"/>
        <v>LMA</v>
      </c>
      <c r="K224" s="29">
        <f t="shared" si="19"/>
        <v>43</v>
      </c>
      <c r="M224" s="45" t="s">
        <v>17</v>
      </c>
      <c r="N224" s="32"/>
      <c r="O224" s="32"/>
      <c r="P224" s="42"/>
    </row>
    <row r="225" spans="1:16" ht="16.2" customHeight="1" x14ac:dyDescent="0.25">
      <c r="A225" s="25">
        <v>221</v>
      </c>
      <c r="B225" s="26" t="s">
        <v>484</v>
      </c>
      <c r="C225" s="27" t="s">
        <v>485</v>
      </c>
      <c r="D225" s="27" t="str">
        <f t="shared" si="15"/>
        <v xml:space="preserve">PESAS INDIVIDUALES DE 1 mg HASTA 1 kg F1/F2/M1
</v>
      </c>
      <c r="E225" s="28">
        <v>3.22</v>
      </c>
      <c r="F225" s="28">
        <v>123.82</v>
      </c>
      <c r="G225" s="26" t="s">
        <v>16</v>
      </c>
      <c r="H225" s="29">
        <f t="shared" si="17"/>
        <v>8</v>
      </c>
      <c r="I225" s="29">
        <f t="shared" si="18"/>
        <v>11</v>
      </c>
      <c r="J225" s="30" t="str">
        <f t="shared" si="16"/>
        <v>LMA</v>
      </c>
      <c r="K225" s="29">
        <f t="shared" si="19"/>
        <v>48</v>
      </c>
      <c r="M225" s="45" t="s">
        <v>17</v>
      </c>
      <c r="N225" s="32"/>
      <c r="O225" s="32"/>
      <c r="P225" s="42"/>
    </row>
    <row r="226" spans="1:16" ht="16.2" customHeight="1" x14ac:dyDescent="0.25">
      <c r="A226" s="25">
        <v>222</v>
      </c>
      <c r="B226" s="26" t="s">
        <v>486</v>
      </c>
      <c r="C226" s="27" t="s">
        <v>487</v>
      </c>
      <c r="D226" s="27" t="str">
        <f t="shared" si="15"/>
        <v xml:space="preserve">PESA F1/F2 DE 50 kg (c/u)
</v>
      </c>
      <c r="E226" s="28">
        <v>6.1</v>
      </c>
      <c r="F226" s="28">
        <v>234.93</v>
      </c>
      <c r="G226" s="26" t="s">
        <v>16</v>
      </c>
      <c r="H226" s="29">
        <f t="shared" si="17"/>
        <v>8</v>
      </c>
      <c r="I226" s="29">
        <f t="shared" si="18"/>
        <v>11</v>
      </c>
      <c r="J226" s="30" t="str">
        <f t="shared" si="16"/>
        <v>LMA</v>
      </c>
      <c r="K226" s="29">
        <f t="shared" si="19"/>
        <v>27</v>
      </c>
      <c r="M226" s="45" t="s">
        <v>17</v>
      </c>
      <c r="N226" s="32"/>
      <c r="O226" s="32"/>
      <c r="P226" s="42"/>
    </row>
    <row r="227" spans="1:16" ht="16.2" customHeight="1" x14ac:dyDescent="0.25">
      <c r="A227" s="25">
        <v>223</v>
      </c>
      <c r="B227" s="26" t="s">
        <v>488</v>
      </c>
      <c r="C227" s="27" t="s">
        <v>489</v>
      </c>
      <c r="D227" s="27" t="str">
        <f t="shared" si="15"/>
        <v xml:space="preserve">PESA (EQUIVALENTE A F2) DE 500 kg
</v>
      </c>
      <c r="E227" s="28">
        <v>33.130000000000003</v>
      </c>
      <c r="F227" s="30">
        <v>1275.45</v>
      </c>
      <c r="G227" s="26" t="s">
        <v>16</v>
      </c>
      <c r="H227" s="29">
        <f t="shared" si="17"/>
        <v>8</v>
      </c>
      <c r="I227" s="29">
        <f t="shared" si="18"/>
        <v>11</v>
      </c>
      <c r="J227" s="30" t="str">
        <f t="shared" si="16"/>
        <v>LMA</v>
      </c>
      <c r="K227" s="29">
        <f t="shared" si="19"/>
        <v>35</v>
      </c>
      <c r="M227" s="45" t="s">
        <v>17</v>
      </c>
      <c r="N227" s="32"/>
      <c r="O227" s="32"/>
      <c r="P227" s="42"/>
    </row>
    <row r="228" spans="1:16" ht="16.2" customHeight="1" x14ac:dyDescent="0.25">
      <c r="A228" s="25">
        <v>224</v>
      </c>
      <c r="B228" s="26" t="s">
        <v>490</v>
      </c>
      <c r="C228" s="27" t="s">
        <v>491</v>
      </c>
      <c r="D228" s="27" t="str">
        <f t="shared" si="15"/>
        <v xml:space="preserve">BALANZA DE PRECISION CLASES I Y II (hasta 5 kg) 2 RANGOS (FUERA DEL INDECOPI)
</v>
      </c>
      <c r="E228" s="28">
        <v>10.57</v>
      </c>
      <c r="F228" s="28">
        <v>406.85</v>
      </c>
      <c r="G228" s="26" t="s">
        <v>16</v>
      </c>
      <c r="H228" s="29">
        <f t="shared" si="17"/>
        <v>8</v>
      </c>
      <c r="I228" s="29">
        <f t="shared" si="18"/>
        <v>11</v>
      </c>
      <c r="J228" s="30" t="str">
        <f t="shared" si="16"/>
        <v>LMA</v>
      </c>
      <c r="K228" s="29">
        <f t="shared" si="19"/>
        <v>79</v>
      </c>
      <c r="M228" s="45" t="s">
        <v>17</v>
      </c>
      <c r="N228" s="32"/>
      <c r="O228" s="32"/>
      <c r="P228" s="42"/>
    </row>
    <row r="229" spans="1:16" ht="16.2" customHeight="1" x14ac:dyDescent="0.25">
      <c r="A229" s="25">
        <v>225</v>
      </c>
      <c r="B229" s="26" t="s">
        <v>492</v>
      </c>
      <c r="C229" s="27" t="s">
        <v>493</v>
      </c>
      <c r="D229" s="27" t="str">
        <f t="shared" si="15"/>
        <v xml:space="preserve">Ajuste de pesas M1 de 2 kg, 5kg, 10 kg y 20 kg (por pesa) y pesas M2 de 1 g a 2 kg (por pesa) durante la ejecución de los servicios LMA 009, LMQ022, LMA023
</v>
      </c>
      <c r="E229" s="28">
        <v>0.89</v>
      </c>
      <c r="F229" s="28">
        <v>34.4</v>
      </c>
      <c r="G229" s="26" t="s">
        <v>16</v>
      </c>
      <c r="H229" s="29">
        <f t="shared" si="17"/>
        <v>8</v>
      </c>
      <c r="I229" s="29">
        <f t="shared" si="18"/>
        <v>11</v>
      </c>
      <c r="J229" s="30" t="str">
        <f t="shared" si="16"/>
        <v>LMA</v>
      </c>
      <c r="K229" s="29">
        <f t="shared" si="19"/>
        <v>157</v>
      </c>
      <c r="M229" s="45" t="s">
        <v>17</v>
      </c>
      <c r="N229" s="32"/>
      <c r="O229" s="32"/>
      <c r="P229" s="42"/>
    </row>
    <row r="230" spans="1:16" ht="16.2" customHeight="1" x14ac:dyDescent="0.25">
      <c r="A230" s="25">
        <v>226</v>
      </c>
      <c r="B230" s="26" t="s">
        <v>494</v>
      </c>
      <c r="C230" s="27" t="s">
        <v>495</v>
      </c>
      <c r="D230" s="27" t="str">
        <f t="shared" si="15"/>
        <v xml:space="preserve">DETERMINACIÓN EN MASAS (ESPECIALES)
</v>
      </c>
      <c r="E230" s="28">
        <v>3.79</v>
      </c>
      <c r="F230" s="28">
        <v>145.82</v>
      </c>
      <c r="G230" s="26" t="s">
        <v>16</v>
      </c>
      <c r="H230" s="29">
        <f t="shared" si="17"/>
        <v>8</v>
      </c>
      <c r="I230" s="29">
        <f t="shared" si="18"/>
        <v>11</v>
      </c>
      <c r="J230" s="30" t="str">
        <f t="shared" si="16"/>
        <v>LMA</v>
      </c>
      <c r="K230" s="29">
        <f t="shared" si="19"/>
        <v>37</v>
      </c>
      <c r="M230" s="45" t="s">
        <v>17</v>
      </c>
      <c r="N230" s="32"/>
      <c r="O230" s="32"/>
      <c r="P230" s="47" t="s">
        <v>496</v>
      </c>
    </row>
    <row r="231" spans="1:16" ht="16.2" customHeight="1" x14ac:dyDescent="0.25">
      <c r="A231" s="18">
        <v>227</v>
      </c>
      <c r="B231" s="19" t="s">
        <v>497</v>
      </c>
      <c r="C231" s="20" t="s">
        <v>498</v>
      </c>
      <c r="D231" s="20" t="str">
        <f t="shared" si="15"/>
        <v xml:space="preserve">BURETAS ORSAT (3 puntos)
</v>
      </c>
      <c r="E231" s="21">
        <v>6.07</v>
      </c>
      <c r="F231" s="21">
        <v>233.73</v>
      </c>
      <c r="G231" s="19" t="s">
        <v>16</v>
      </c>
      <c r="H231" s="15">
        <f t="shared" si="17"/>
        <v>8</v>
      </c>
      <c r="I231" s="15">
        <f t="shared" si="18"/>
        <v>11</v>
      </c>
      <c r="J231" s="22" t="str">
        <f t="shared" si="16"/>
        <v>LVD</v>
      </c>
      <c r="K231" s="15">
        <f t="shared" si="19"/>
        <v>26</v>
      </c>
      <c r="M231" s="16" t="s">
        <v>17</v>
      </c>
      <c r="N231" s="16"/>
      <c r="O231" s="16"/>
      <c r="P231" s="17"/>
    </row>
    <row r="232" spans="1:16" ht="16.2" customHeight="1" x14ac:dyDescent="0.25">
      <c r="A232" s="18">
        <v>228</v>
      </c>
      <c r="B232" s="19" t="s">
        <v>499</v>
      </c>
      <c r="C232" s="20" t="s">
        <v>500</v>
      </c>
      <c r="D232" s="20" t="str">
        <f t="shared" si="15"/>
        <v xml:space="preserve">DENSIMETROS  (3 puntos)
</v>
      </c>
      <c r="E232" s="21">
        <v>5.29</v>
      </c>
      <c r="F232" s="21">
        <v>203.69</v>
      </c>
      <c r="G232" s="19" t="s">
        <v>16</v>
      </c>
      <c r="H232" s="15">
        <f t="shared" si="17"/>
        <v>8</v>
      </c>
      <c r="I232" s="15">
        <f t="shared" si="18"/>
        <v>11</v>
      </c>
      <c r="J232" s="22" t="str">
        <f t="shared" si="16"/>
        <v>LVD</v>
      </c>
      <c r="K232" s="15">
        <f t="shared" si="19"/>
        <v>25</v>
      </c>
      <c r="M232" s="16" t="s">
        <v>17</v>
      </c>
      <c r="N232" s="16"/>
      <c r="O232" s="16"/>
      <c r="P232" s="17"/>
    </row>
    <row r="233" spans="1:16" ht="16.2" customHeight="1" x14ac:dyDescent="0.25">
      <c r="A233" s="18">
        <v>229</v>
      </c>
      <c r="B233" s="19" t="s">
        <v>501</v>
      </c>
      <c r="C233" s="20" t="s">
        <v>502</v>
      </c>
      <c r="D233" s="20" t="str">
        <f t="shared" si="15"/>
        <v xml:space="preserve">DENSIMETROS  (1 punto adicional)
</v>
      </c>
      <c r="E233" s="21">
        <v>1.22</v>
      </c>
      <c r="F233" s="21">
        <v>46.85</v>
      </c>
      <c r="G233" s="19" t="s">
        <v>16</v>
      </c>
      <c r="H233" s="15">
        <f t="shared" si="17"/>
        <v>8</v>
      </c>
      <c r="I233" s="15">
        <f t="shared" si="18"/>
        <v>11</v>
      </c>
      <c r="J233" s="22" t="str">
        <f t="shared" si="16"/>
        <v>LVD</v>
      </c>
      <c r="K233" s="15">
        <f t="shared" si="19"/>
        <v>34</v>
      </c>
      <c r="M233" s="16" t="s">
        <v>17</v>
      </c>
      <c r="N233" s="16"/>
      <c r="O233" s="16"/>
      <c r="P233" s="17"/>
    </row>
    <row r="234" spans="1:16" ht="16.2" customHeight="1" x14ac:dyDescent="0.25">
      <c r="A234" s="18">
        <v>230</v>
      </c>
      <c r="B234" s="19" t="s">
        <v>503</v>
      </c>
      <c r="C234" s="20" t="s">
        <v>504</v>
      </c>
      <c r="D234" s="20" t="str">
        <f t="shared" si="15"/>
        <v xml:space="preserve">INDICADORES DE VOLUMEN Y/O CAUDAL ESPECIALES (hata 100 mm)
</v>
      </c>
      <c r="E234" s="21">
        <v>7.93</v>
      </c>
      <c r="F234" s="21">
        <v>305.45</v>
      </c>
      <c r="G234" s="19" t="s">
        <v>16</v>
      </c>
      <c r="H234" s="15">
        <f t="shared" si="17"/>
        <v>8</v>
      </c>
      <c r="I234" s="15">
        <f t="shared" si="18"/>
        <v>11</v>
      </c>
      <c r="J234" s="22" t="str">
        <f t="shared" si="16"/>
        <v>LVD</v>
      </c>
      <c r="K234" s="15">
        <f t="shared" si="19"/>
        <v>60</v>
      </c>
      <c r="M234" s="16" t="s">
        <v>17</v>
      </c>
      <c r="N234" s="16"/>
      <c r="O234" s="16"/>
      <c r="P234" s="17"/>
    </row>
    <row r="235" spans="1:16" ht="16.2" customHeight="1" x14ac:dyDescent="0.25">
      <c r="A235" s="18">
        <v>231</v>
      </c>
      <c r="B235" s="19" t="s">
        <v>505</v>
      </c>
      <c r="C235" s="20" t="s">
        <v>506</v>
      </c>
      <c r="D235" s="20" t="str">
        <f t="shared" si="15"/>
        <v xml:space="preserve">MATRACES MAYORES A 200 ml
</v>
      </c>
      <c r="E235" s="21">
        <v>3.35</v>
      </c>
      <c r="F235" s="21">
        <v>128.94</v>
      </c>
      <c r="G235" s="19" t="s">
        <v>16</v>
      </c>
      <c r="H235" s="15">
        <f t="shared" si="17"/>
        <v>8</v>
      </c>
      <c r="I235" s="15">
        <f t="shared" si="18"/>
        <v>11</v>
      </c>
      <c r="J235" s="22" t="str">
        <f t="shared" si="16"/>
        <v>LVD</v>
      </c>
      <c r="K235" s="15">
        <f t="shared" si="19"/>
        <v>27</v>
      </c>
      <c r="M235" s="16" t="s">
        <v>17</v>
      </c>
      <c r="N235" s="16"/>
      <c r="O235" s="16"/>
      <c r="P235" s="17"/>
    </row>
    <row r="236" spans="1:16" ht="16.2" customHeight="1" x14ac:dyDescent="0.25">
      <c r="A236" s="18">
        <v>232</v>
      </c>
      <c r="B236" s="19" t="s">
        <v>507</v>
      </c>
      <c r="C236" s="20" t="s">
        <v>508</v>
      </c>
      <c r="D236" s="20" t="str">
        <f t="shared" si="15"/>
        <v xml:space="preserve">MED. VOLUM PATRONES 10 L (METODO GRAVIMETRICO)
</v>
      </c>
      <c r="E236" s="21">
        <v>9.85</v>
      </c>
      <c r="F236" s="21">
        <v>379.38</v>
      </c>
      <c r="G236" s="19" t="s">
        <v>16</v>
      </c>
      <c r="H236" s="15">
        <f t="shared" si="17"/>
        <v>8</v>
      </c>
      <c r="I236" s="15">
        <f t="shared" si="18"/>
        <v>11</v>
      </c>
      <c r="J236" s="22" t="str">
        <f t="shared" si="16"/>
        <v>LVD</v>
      </c>
      <c r="K236" s="15">
        <f t="shared" si="19"/>
        <v>48</v>
      </c>
      <c r="M236" s="16" t="s">
        <v>17</v>
      </c>
      <c r="N236" s="16"/>
      <c r="O236" s="16"/>
      <c r="P236" s="17"/>
    </row>
    <row r="237" spans="1:16" ht="16.2" customHeight="1" x14ac:dyDescent="0.25">
      <c r="A237" s="18">
        <v>233</v>
      </c>
      <c r="B237" s="19" t="s">
        <v>509</v>
      </c>
      <c r="C237" s="20" t="s">
        <v>510</v>
      </c>
      <c r="D237" s="20" t="str">
        <f t="shared" si="15"/>
        <v xml:space="preserve">MED. VOLUM PATRONES 5  L (METODO GRAVIMETRICO)
</v>
      </c>
      <c r="E237" s="21">
        <v>8.49</v>
      </c>
      <c r="F237" s="21">
        <v>326.98</v>
      </c>
      <c r="G237" s="19" t="s">
        <v>16</v>
      </c>
      <c r="H237" s="15">
        <f t="shared" si="17"/>
        <v>8</v>
      </c>
      <c r="I237" s="15">
        <f t="shared" si="18"/>
        <v>11</v>
      </c>
      <c r="J237" s="22" t="str">
        <f t="shared" si="16"/>
        <v>LVD</v>
      </c>
      <c r="K237" s="15">
        <f t="shared" si="19"/>
        <v>48</v>
      </c>
      <c r="M237" s="16" t="s">
        <v>17</v>
      </c>
      <c r="N237" s="16"/>
      <c r="O237" s="16"/>
      <c r="P237" s="17"/>
    </row>
    <row r="238" spans="1:16" ht="16.2" customHeight="1" x14ac:dyDescent="0.25">
      <c r="A238" s="18">
        <v>234</v>
      </c>
      <c r="B238" s="19" t="s">
        <v>511</v>
      </c>
      <c r="C238" s="20" t="s">
        <v>512</v>
      </c>
      <c r="D238" s="20" t="str">
        <f t="shared" si="15"/>
        <v xml:space="preserve">MEDIDOR DE FLUJO, CON AGUA EN 3 CAUDALES
</v>
      </c>
      <c r="E238" s="21">
        <v>12.39</v>
      </c>
      <c r="F238" s="21">
        <v>476.94</v>
      </c>
      <c r="G238" s="19" t="s">
        <v>16</v>
      </c>
      <c r="H238" s="15">
        <f t="shared" si="17"/>
        <v>8</v>
      </c>
      <c r="I238" s="15">
        <f t="shared" si="18"/>
        <v>11</v>
      </c>
      <c r="J238" s="22" t="str">
        <f t="shared" si="16"/>
        <v>LVD</v>
      </c>
      <c r="K238" s="15">
        <f t="shared" si="19"/>
        <v>42</v>
      </c>
      <c r="M238" s="16" t="s">
        <v>17</v>
      </c>
      <c r="N238" s="16"/>
      <c r="O238" s="16"/>
      <c r="P238" s="17"/>
    </row>
    <row r="239" spans="1:16" ht="16.2" customHeight="1" x14ac:dyDescent="0.25">
      <c r="A239" s="18">
        <v>235</v>
      </c>
      <c r="B239" s="19" t="s">
        <v>513</v>
      </c>
      <c r="C239" s="20" t="s">
        <v>514</v>
      </c>
      <c r="D239" s="20" t="str">
        <f t="shared" si="15"/>
        <v xml:space="preserve">MEDIDOR PATRON PORTATIL - AGUA  (SOLO VOLUMEN)
</v>
      </c>
      <c r="E239" s="21">
        <v>11.03</v>
      </c>
      <c r="F239" s="21">
        <v>424.55</v>
      </c>
      <c r="G239" s="19" t="s">
        <v>16</v>
      </c>
      <c r="H239" s="15">
        <f t="shared" si="17"/>
        <v>8</v>
      </c>
      <c r="I239" s="15">
        <f t="shared" si="18"/>
        <v>11</v>
      </c>
      <c r="J239" s="22" t="str">
        <f t="shared" si="16"/>
        <v>LVD</v>
      </c>
      <c r="K239" s="15">
        <f t="shared" si="19"/>
        <v>48</v>
      </c>
      <c r="M239" s="16" t="s">
        <v>17</v>
      </c>
      <c r="N239" s="16"/>
      <c r="O239" s="16"/>
      <c r="P239" s="17"/>
    </row>
    <row r="240" spans="1:16" ht="16.2" customHeight="1" x14ac:dyDescent="0.25">
      <c r="A240" s="18">
        <v>236</v>
      </c>
      <c r="B240" s="19" t="s">
        <v>515</v>
      </c>
      <c r="C240" s="20" t="s">
        <v>516</v>
      </c>
      <c r="D240" s="20" t="str">
        <f t="shared" si="15"/>
        <v xml:space="preserve">MEDIDOR VOLUMETRICO 50 galones
</v>
      </c>
      <c r="E240" s="21">
        <v>11.09</v>
      </c>
      <c r="F240" s="21">
        <v>427.11</v>
      </c>
      <c r="G240" s="19" t="s">
        <v>16</v>
      </c>
      <c r="H240" s="15">
        <f t="shared" si="17"/>
        <v>8</v>
      </c>
      <c r="I240" s="15">
        <f t="shared" si="18"/>
        <v>11</v>
      </c>
      <c r="J240" s="22" t="str">
        <f t="shared" si="16"/>
        <v>LVD</v>
      </c>
      <c r="K240" s="15">
        <f t="shared" si="19"/>
        <v>32</v>
      </c>
      <c r="M240" s="16" t="s">
        <v>17</v>
      </c>
      <c r="N240" s="16"/>
      <c r="O240" s="16"/>
      <c r="P240" s="17"/>
    </row>
    <row r="241" spans="1:16" ht="16.2" customHeight="1" x14ac:dyDescent="0.25">
      <c r="A241" s="18">
        <v>237</v>
      </c>
      <c r="B241" s="19" t="s">
        <v>517</v>
      </c>
      <c r="C241" s="20" t="s">
        <v>518</v>
      </c>
      <c r="D241" s="20" t="str">
        <f t="shared" si="15"/>
        <v xml:space="preserve">MEDIDORES DE AGUA HASTA 25 mm (5 uu del mismo tamaño)
</v>
      </c>
      <c r="E241" s="21">
        <v>7.63</v>
      </c>
      <c r="F241" s="21">
        <v>293.57</v>
      </c>
      <c r="G241" s="19" t="s">
        <v>16</v>
      </c>
      <c r="H241" s="15">
        <f t="shared" si="17"/>
        <v>8</v>
      </c>
      <c r="I241" s="15">
        <f t="shared" si="18"/>
        <v>11</v>
      </c>
      <c r="J241" s="22" t="str">
        <f t="shared" si="16"/>
        <v>LVD</v>
      </c>
      <c r="K241" s="15">
        <f t="shared" si="19"/>
        <v>55</v>
      </c>
      <c r="M241" s="16" t="s">
        <v>17</v>
      </c>
      <c r="N241" s="16"/>
      <c r="O241" s="16"/>
      <c r="P241" s="17"/>
    </row>
    <row r="242" spans="1:16" ht="16.2" customHeight="1" x14ac:dyDescent="0.25">
      <c r="A242" s="18">
        <v>238</v>
      </c>
      <c r="B242" s="19" t="s">
        <v>519</v>
      </c>
      <c r="C242" s="20" t="s">
        <v>520</v>
      </c>
      <c r="D242" s="20" t="str">
        <f t="shared" si="15"/>
        <v xml:space="preserve">MEDIDORES VOLUMET.GRANDES ( &lt; 4000 L )
</v>
      </c>
      <c r="E242" s="21">
        <v>20.74</v>
      </c>
      <c r="F242" s="21">
        <v>798.4</v>
      </c>
      <c r="G242" s="19" t="s">
        <v>16</v>
      </c>
      <c r="H242" s="15">
        <f t="shared" si="17"/>
        <v>8</v>
      </c>
      <c r="I242" s="15">
        <f t="shared" si="18"/>
        <v>11</v>
      </c>
      <c r="J242" s="22" t="str">
        <f t="shared" si="16"/>
        <v>LVD</v>
      </c>
      <c r="K242" s="15">
        <f t="shared" si="19"/>
        <v>40</v>
      </c>
      <c r="M242" s="16" t="s">
        <v>17</v>
      </c>
      <c r="N242" s="16"/>
      <c r="O242" s="16"/>
      <c r="P242" s="17"/>
    </row>
    <row r="243" spans="1:16" ht="16.2" customHeight="1" x14ac:dyDescent="0.25">
      <c r="A243" s="18">
        <v>239</v>
      </c>
      <c r="B243" s="19" t="s">
        <v>521</v>
      </c>
      <c r="C243" s="20" t="s">
        <v>522</v>
      </c>
      <c r="D243" s="20" t="str">
        <f t="shared" si="15"/>
        <v xml:space="preserve">MEDIDORES VOLUMETRICOS DE 100 L (METODO GRAVIMETRICO)
</v>
      </c>
      <c r="E243" s="21">
        <v>22.12</v>
      </c>
      <c r="F243" s="21">
        <v>851.49</v>
      </c>
      <c r="G243" s="19" t="s">
        <v>16</v>
      </c>
      <c r="H243" s="15">
        <f t="shared" si="17"/>
        <v>8</v>
      </c>
      <c r="I243" s="15">
        <f t="shared" si="18"/>
        <v>11</v>
      </c>
      <c r="J243" s="22" t="str">
        <f t="shared" si="16"/>
        <v>LVD</v>
      </c>
      <c r="K243" s="15">
        <f t="shared" si="19"/>
        <v>55</v>
      </c>
      <c r="M243" s="16" t="s">
        <v>17</v>
      </c>
      <c r="N243" s="16"/>
      <c r="O243" s="16"/>
      <c r="P243" s="17"/>
    </row>
    <row r="244" spans="1:16" ht="16.2" customHeight="1" x14ac:dyDescent="0.25">
      <c r="A244" s="18">
        <v>240</v>
      </c>
      <c r="B244" s="19" t="s">
        <v>523</v>
      </c>
      <c r="C244" s="20" t="s">
        <v>524</v>
      </c>
      <c r="D244" s="20" t="str">
        <f t="shared" si="15"/>
        <v xml:space="preserve">MEDIDORES VOLUMETRICOS DE 20 L (5 gal) (METODO GRAVIMETRICO)
</v>
      </c>
      <c r="E244" s="21">
        <v>15.05</v>
      </c>
      <c r="F244" s="21">
        <v>579.51</v>
      </c>
      <c r="G244" s="19" t="s">
        <v>16</v>
      </c>
      <c r="H244" s="15">
        <f t="shared" si="17"/>
        <v>8</v>
      </c>
      <c r="I244" s="15">
        <f t="shared" si="18"/>
        <v>11</v>
      </c>
      <c r="J244" s="22" t="str">
        <f t="shared" si="16"/>
        <v>LVD</v>
      </c>
      <c r="K244" s="15">
        <f t="shared" si="19"/>
        <v>62</v>
      </c>
      <c r="M244" s="16" t="s">
        <v>17</v>
      </c>
      <c r="N244" s="16"/>
      <c r="O244" s="16"/>
      <c r="P244" s="17"/>
    </row>
    <row r="245" spans="1:16" ht="16.2" customHeight="1" x14ac:dyDescent="0.25">
      <c r="A245" s="18">
        <v>241</v>
      </c>
      <c r="B245" s="19" t="s">
        <v>525</v>
      </c>
      <c r="C245" s="20" t="s">
        <v>526</v>
      </c>
      <c r="D245" s="20" t="str">
        <f t="shared" si="15"/>
        <v xml:space="preserve">MEDIDORES VOLUMETRICOS DE 200 L (METODO GRAVIMETRICO
</v>
      </c>
      <c r="E245" s="21">
        <v>24.29</v>
      </c>
      <c r="F245" s="21">
        <v>935.31</v>
      </c>
      <c r="G245" s="19" t="s">
        <v>16</v>
      </c>
      <c r="H245" s="15">
        <f t="shared" si="17"/>
        <v>8</v>
      </c>
      <c r="I245" s="15">
        <f t="shared" si="18"/>
        <v>11</v>
      </c>
      <c r="J245" s="22" t="str">
        <f t="shared" si="16"/>
        <v>LVD</v>
      </c>
      <c r="K245" s="15">
        <f t="shared" si="19"/>
        <v>54</v>
      </c>
      <c r="M245" s="16"/>
      <c r="N245" s="16" t="s">
        <v>17</v>
      </c>
      <c r="O245" s="16"/>
      <c r="P245" s="173" t="s">
        <v>527</v>
      </c>
    </row>
    <row r="246" spans="1:16" ht="16.2" customHeight="1" x14ac:dyDescent="0.25">
      <c r="A246" s="18">
        <v>242</v>
      </c>
      <c r="B246" s="19" t="s">
        <v>528</v>
      </c>
      <c r="C246" s="20" t="s">
        <v>529</v>
      </c>
      <c r="D246" s="20" t="str">
        <f t="shared" si="15"/>
        <v xml:space="preserve">MEDIDORES VOLUMETRICOS DE 400 L (100 gal) (METODO GRAVIMETRICO)
</v>
      </c>
      <c r="E246" s="21">
        <v>62.79</v>
      </c>
      <c r="F246" s="22">
        <v>2417.4299999999998</v>
      </c>
      <c r="G246" s="19" t="s">
        <v>16</v>
      </c>
      <c r="H246" s="15">
        <f t="shared" si="17"/>
        <v>8</v>
      </c>
      <c r="I246" s="15">
        <f t="shared" si="18"/>
        <v>11</v>
      </c>
      <c r="J246" s="22" t="str">
        <f t="shared" si="16"/>
        <v>LVD</v>
      </c>
      <c r="K246" s="15">
        <f t="shared" si="19"/>
        <v>65</v>
      </c>
      <c r="M246" s="16"/>
      <c r="N246" s="16" t="s">
        <v>17</v>
      </c>
      <c r="O246" s="16"/>
      <c r="P246" s="174"/>
    </row>
    <row r="247" spans="1:16" ht="16.2" customHeight="1" x14ac:dyDescent="0.25">
      <c r="A247" s="18">
        <v>243</v>
      </c>
      <c r="B247" s="19" t="s">
        <v>530</v>
      </c>
      <c r="C247" s="20" t="s">
        <v>531</v>
      </c>
      <c r="D247" s="20" t="str">
        <f t="shared" si="15"/>
        <v xml:space="preserve">MICROPIPETAS AUTOM. DE VOL. VARIABLE, DOSIFICADORES, BURETA DIGITAL (3 puntos)
</v>
      </c>
      <c r="E247" s="21">
        <v>3.35</v>
      </c>
      <c r="F247" s="21">
        <v>128.94</v>
      </c>
      <c r="G247" s="19" t="s">
        <v>16</v>
      </c>
      <c r="H247" s="15">
        <f t="shared" si="17"/>
        <v>8</v>
      </c>
      <c r="I247" s="15">
        <f t="shared" si="18"/>
        <v>11</v>
      </c>
      <c r="J247" s="22" t="str">
        <f t="shared" si="16"/>
        <v>LVD</v>
      </c>
      <c r="K247" s="15">
        <f t="shared" si="19"/>
        <v>80</v>
      </c>
      <c r="M247" s="16" t="s">
        <v>17</v>
      </c>
      <c r="N247" s="16"/>
      <c r="O247" s="16"/>
      <c r="P247" s="17"/>
    </row>
    <row r="248" spans="1:16" ht="16.2" customHeight="1" x14ac:dyDescent="0.25">
      <c r="A248" s="18">
        <v>244</v>
      </c>
      <c r="B248" s="19" t="s">
        <v>532</v>
      </c>
      <c r="C248" s="48" t="s">
        <v>533</v>
      </c>
      <c r="D248" s="20" t="str">
        <f t="shared" si="15"/>
        <v xml:space="preserve">MICROPIPETAS AUTOM. DE VOL. VARIABLE, DOSIFICADORES, BURETA DIGITAL (1 punto adicional)
</v>
      </c>
      <c r="E248" s="21">
        <v>1</v>
      </c>
      <c r="F248" s="21">
        <v>38.68</v>
      </c>
      <c r="G248" s="19" t="s">
        <v>16</v>
      </c>
      <c r="H248" s="15">
        <f t="shared" si="17"/>
        <v>8</v>
      </c>
      <c r="I248" s="15">
        <f t="shared" si="18"/>
        <v>11</v>
      </c>
      <c r="J248" s="22" t="str">
        <f t="shared" si="16"/>
        <v>LVD</v>
      </c>
      <c r="K248" s="15">
        <f t="shared" si="19"/>
        <v>89</v>
      </c>
      <c r="M248" s="16" t="s">
        <v>17</v>
      </c>
      <c r="N248" s="16"/>
      <c r="O248" s="16"/>
      <c r="P248" s="17"/>
    </row>
    <row r="249" spans="1:16" ht="16.2" customHeight="1" x14ac:dyDescent="0.25">
      <c r="A249" s="18">
        <v>245</v>
      </c>
      <c r="B249" s="19" t="s">
        <v>534</v>
      </c>
      <c r="C249" s="20" t="s">
        <v>535</v>
      </c>
      <c r="D249" s="20" t="str">
        <f t="shared" si="15"/>
        <v xml:space="preserve">PIPETAS GRADUADAS, BURETAS Y PROBETAS HASTA 200 ml (3 puntos)
</v>
      </c>
      <c r="E249" s="21">
        <v>4.03</v>
      </c>
      <c r="F249" s="21">
        <v>155.13999999999999</v>
      </c>
      <c r="G249" s="19" t="s">
        <v>16</v>
      </c>
      <c r="H249" s="15">
        <f t="shared" si="17"/>
        <v>8</v>
      </c>
      <c r="I249" s="15">
        <f t="shared" si="18"/>
        <v>11</v>
      </c>
      <c r="J249" s="22" t="str">
        <f t="shared" si="16"/>
        <v>LVD</v>
      </c>
      <c r="K249" s="15">
        <f t="shared" si="19"/>
        <v>63</v>
      </c>
      <c r="M249" s="16" t="s">
        <v>17</v>
      </c>
      <c r="N249" s="16"/>
      <c r="O249" s="16"/>
      <c r="P249" s="17"/>
    </row>
    <row r="250" spans="1:16" ht="16.2" customHeight="1" x14ac:dyDescent="0.25">
      <c r="A250" s="18">
        <v>246</v>
      </c>
      <c r="B250" s="19" t="s">
        <v>536</v>
      </c>
      <c r="C250" s="20" t="s">
        <v>537</v>
      </c>
      <c r="D250" s="20" t="str">
        <f t="shared" si="15"/>
        <v xml:space="preserve">PIPETAS GRADUADAS, BURETAS Y PROBETAS HASTA 200 ml (1 punto adicional)
</v>
      </c>
      <c r="E250" s="21">
        <v>0.93</v>
      </c>
      <c r="F250" s="21">
        <v>35.68</v>
      </c>
      <c r="G250" s="19" t="s">
        <v>16</v>
      </c>
      <c r="H250" s="15">
        <f t="shared" si="17"/>
        <v>8</v>
      </c>
      <c r="I250" s="15">
        <f t="shared" si="18"/>
        <v>11</v>
      </c>
      <c r="J250" s="22" t="str">
        <f t="shared" si="16"/>
        <v>LVD</v>
      </c>
      <c r="K250" s="15">
        <f t="shared" si="19"/>
        <v>72</v>
      </c>
      <c r="M250" s="16" t="s">
        <v>17</v>
      </c>
      <c r="N250" s="16"/>
      <c r="O250" s="16"/>
      <c r="P250" s="17"/>
    </row>
    <row r="251" spans="1:16" ht="16.2" customHeight="1" x14ac:dyDescent="0.25">
      <c r="A251" s="18">
        <v>247</v>
      </c>
      <c r="B251" s="19" t="s">
        <v>538</v>
      </c>
      <c r="C251" s="20" t="s">
        <v>539</v>
      </c>
      <c r="D251" s="20" t="str">
        <f t="shared" si="15"/>
        <v xml:space="preserve">PIPETAS Y MATRACES DE UN SOLO TRAZO, PICNOMETROS MICROPIPETAS AUTOM. DE VOL FIJO MENORES A 200 ml
</v>
      </c>
      <c r="E251" s="21">
        <v>2.94</v>
      </c>
      <c r="F251" s="21">
        <v>113.22</v>
      </c>
      <c r="G251" s="19" t="s">
        <v>16</v>
      </c>
      <c r="H251" s="15">
        <f t="shared" si="17"/>
        <v>8</v>
      </c>
      <c r="I251" s="15">
        <f t="shared" si="18"/>
        <v>11</v>
      </c>
      <c r="J251" s="22" t="str">
        <f t="shared" si="16"/>
        <v>LVD</v>
      </c>
      <c r="K251" s="15">
        <f t="shared" si="19"/>
        <v>99</v>
      </c>
      <c r="M251" s="16"/>
      <c r="N251" s="16" t="s">
        <v>17</v>
      </c>
      <c r="O251" s="16"/>
      <c r="P251" s="17" t="s">
        <v>540</v>
      </c>
    </row>
    <row r="252" spans="1:16" ht="16.2" customHeight="1" x14ac:dyDescent="0.25">
      <c r="A252" s="18">
        <v>248</v>
      </c>
      <c r="B252" s="19" t="s">
        <v>541</v>
      </c>
      <c r="C252" s="20" t="s">
        <v>542</v>
      </c>
      <c r="D252" s="20" t="str">
        <f t="shared" si="15"/>
        <v xml:space="preserve">PROBETAS &gt; 200 ml  CONOS IN HOFF (3 ptos.)
</v>
      </c>
      <c r="E252" s="21">
        <v>4.71</v>
      </c>
      <c r="F252" s="21">
        <v>181.33</v>
      </c>
      <c r="G252" s="19" t="s">
        <v>16</v>
      </c>
      <c r="H252" s="15">
        <f t="shared" si="17"/>
        <v>8</v>
      </c>
      <c r="I252" s="15">
        <f t="shared" si="18"/>
        <v>11</v>
      </c>
      <c r="J252" s="22" t="str">
        <f t="shared" si="16"/>
        <v>LVD</v>
      </c>
      <c r="K252" s="15">
        <f t="shared" si="19"/>
        <v>44</v>
      </c>
      <c r="M252" s="16" t="s">
        <v>17</v>
      </c>
      <c r="N252" s="16"/>
      <c r="O252" s="16"/>
      <c r="P252" s="17"/>
    </row>
    <row r="253" spans="1:16" ht="16.2" customHeight="1" x14ac:dyDescent="0.25">
      <c r="A253" s="18">
        <v>249</v>
      </c>
      <c r="B253" s="19" t="s">
        <v>543</v>
      </c>
      <c r="C253" s="20" t="s">
        <v>544</v>
      </c>
      <c r="D253" s="20" t="str">
        <f t="shared" si="15"/>
        <v xml:space="preserve">ROTAMETROS (PARA MEDIDORES DE AGUA) (3 ptos)
</v>
      </c>
      <c r="E253" s="21">
        <v>5.95</v>
      </c>
      <c r="F253" s="21">
        <v>229.26</v>
      </c>
      <c r="G253" s="19" t="s">
        <v>16</v>
      </c>
      <c r="H253" s="15">
        <f t="shared" si="17"/>
        <v>8</v>
      </c>
      <c r="I253" s="15">
        <f t="shared" si="18"/>
        <v>11</v>
      </c>
      <c r="J253" s="22" t="str">
        <f t="shared" si="16"/>
        <v>LVD</v>
      </c>
      <c r="K253" s="15">
        <f t="shared" si="19"/>
        <v>46</v>
      </c>
      <c r="M253" s="16" t="s">
        <v>17</v>
      </c>
      <c r="N253" s="16"/>
      <c r="O253" s="16"/>
      <c r="P253" s="17"/>
    </row>
    <row r="254" spans="1:16" ht="16.2" customHeight="1" x14ac:dyDescent="0.25">
      <c r="A254" s="18">
        <v>250</v>
      </c>
      <c r="B254" s="19" t="s">
        <v>545</v>
      </c>
      <c r="C254" s="20" t="s">
        <v>546</v>
      </c>
      <c r="D254" s="20" t="str">
        <f t="shared" si="15"/>
        <v xml:space="preserve">ROTAMETROS (PARA MEDIDORES DE AGUA) (1 punto adicional)
</v>
      </c>
      <c r="E254" s="21">
        <v>1.79</v>
      </c>
      <c r="F254" s="21">
        <v>68.78</v>
      </c>
      <c r="G254" s="19" t="s">
        <v>16</v>
      </c>
      <c r="H254" s="15">
        <f t="shared" si="17"/>
        <v>8</v>
      </c>
      <c r="I254" s="15">
        <f t="shared" si="18"/>
        <v>11</v>
      </c>
      <c r="J254" s="22" t="str">
        <f t="shared" si="16"/>
        <v>LVD</v>
      </c>
      <c r="K254" s="15">
        <f t="shared" si="19"/>
        <v>57</v>
      </c>
      <c r="M254" s="16" t="s">
        <v>17</v>
      </c>
      <c r="N254" s="16"/>
      <c r="O254" s="16"/>
      <c r="P254" s="17"/>
    </row>
    <row r="255" spans="1:16" ht="16.2" customHeight="1" x14ac:dyDescent="0.25">
      <c r="A255" s="18">
        <v>251</v>
      </c>
      <c r="B255" s="19" t="s">
        <v>547</v>
      </c>
      <c r="C255" s="20" t="s">
        <v>548</v>
      </c>
      <c r="D255" s="20" t="str">
        <f t="shared" si="15"/>
        <v xml:space="preserve">MEDIDOR PATRON PORTATIL -AGUA (CAUDAL Y VOLUMEN)
</v>
      </c>
      <c r="E255" s="21">
        <v>21.57</v>
      </c>
      <c r="F255" s="21">
        <v>830.59</v>
      </c>
      <c r="G255" s="19" t="s">
        <v>16</v>
      </c>
      <c r="H255" s="15">
        <f t="shared" si="17"/>
        <v>8</v>
      </c>
      <c r="I255" s="15">
        <f t="shared" si="18"/>
        <v>11</v>
      </c>
      <c r="J255" s="22" t="str">
        <f t="shared" si="16"/>
        <v>LVD</v>
      </c>
      <c r="K255" s="15">
        <f t="shared" si="19"/>
        <v>50</v>
      </c>
      <c r="M255" s="16" t="s">
        <v>17</v>
      </c>
      <c r="N255" s="16"/>
      <c r="O255" s="16"/>
      <c r="P255" s="17"/>
    </row>
    <row r="256" spans="1:16" ht="16.2" customHeight="1" x14ac:dyDescent="0.25">
      <c r="A256" s="18">
        <v>252</v>
      </c>
      <c r="B256" s="19" t="s">
        <v>549</v>
      </c>
      <c r="C256" s="20" t="s">
        <v>550</v>
      </c>
      <c r="D256" s="20" t="str">
        <f t="shared" si="15"/>
        <v xml:space="preserve">MEDIDORES VOLUMETRICOS GRANDES (mayores  de 100 L  hasta  500 L)
</v>
      </c>
      <c r="E256" s="21">
        <v>13.02</v>
      </c>
      <c r="F256" s="21">
        <v>501.16</v>
      </c>
      <c r="G256" s="19" t="s">
        <v>16</v>
      </c>
      <c r="H256" s="15">
        <f t="shared" si="17"/>
        <v>8</v>
      </c>
      <c r="I256" s="15">
        <f t="shared" si="18"/>
        <v>11</v>
      </c>
      <c r="J256" s="22" t="str">
        <f t="shared" si="16"/>
        <v>LVD</v>
      </c>
      <c r="K256" s="15">
        <f t="shared" si="19"/>
        <v>66</v>
      </c>
      <c r="M256" s="16" t="s">
        <v>17</v>
      </c>
      <c r="N256" s="16"/>
      <c r="O256" s="16"/>
      <c r="P256" s="17"/>
    </row>
    <row r="257" spans="1:16" ht="16.2" customHeight="1" x14ac:dyDescent="0.25">
      <c r="A257" s="18">
        <v>253</v>
      </c>
      <c r="B257" s="19" t="s">
        <v>551</v>
      </c>
      <c r="C257" s="20" t="s">
        <v>552</v>
      </c>
      <c r="D257" s="20" t="str">
        <f t="shared" si="15"/>
        <v xml:space="preserve">MEDIDORES VOLUMETRICOS GRANDES (mayores  de 500 L  hasta  1000 L)
</v>
      </c>
      <c r="E257" s="21">
        <v>17.100000000000001</v>
      </c>
      <c r="F257" s="21">
        <v>658.33</v>
      </c>
      <c r="G257" s="19" t="s">
        <v>16</v>
      </c>
      <c r="H257" s="15">
        <f t="shared" si="17"/>
        <v>8</v>
      </c>
      <c r="I257" s="15">
        <f t="shared" si="18"/>
        <v>11</v>
      </c>
      <c r="J257" s="22" t="str">
        <f t="shared" si="16"/>
        <v>LVD</v>
      </c>
      <c r="K257" s="15">
        <f t="shared" si="19"/>
        <v>67</v>
      </c>
      <c r="M257" s="16" t="s">
        <v>17</v>
      </c>
      <c r="N257" s="16"/>
      <c r="O257" s="16"/>
      <c r="P257" s="17"/>
    </row>
    <row r="258" spans="1:16" ht="16.2" customHeight="1" x14ac:dyDescent="0.25">
      <c r="A258" s="18">
        <v>254</v>
      </c>
      <c r="B258" s="19" t="s">
        <v>553</v>
      </c>
      <c r="C258" s="20" t="s">
        <v>554</v>
      </c>
      <c r="D258" s="20" t="str">
        <f t="shared" si="15"/>
        <v xml:space="preserve">MEDIDORES VOLUMETRICOS GRANDES (mayores  de 1000 L  hasta  2000 L)
</v>
      </c>
      <c r="E258" s="21">
        <v>19.82</v>
      </c>
      <c r="F258" s="21">
        <v>763.12</v>
      </c>
      <c r="G258" s="19" t="s">
        <v>16</v>
      </c>
      <c r="H258" s="15">
        <f t="shared" si="17"/>
        <v>8</v>
      </c>
      <c r="I258" s="15">
        <f t="shared" si="18"/>
        <v>11</v>
      </c>
      <c r="J258" s="22" t="str">
        <f t="shared" si="16"/>
        <v>LVD</v>
      </c>
      <c r="K258" s="15">
        <f t="shared" si="19"/>
        <v>68</v>
      </c>
      <c r="M258" s="16" t="s">
        <v>17</v>
      </c>
      <c r="N258" s="16"/>
      <c r="O258" s="16"/>
      <c r="P258" s="17"/>
    </row>
    <row r="259" spans="1:16" ht="16.2" customHeight="1" x14ac:dyDescent="0.25">
      <c r="A259" s="18">
        <v>255</v>
      </c>
      <c r="B259" s="19" t="s">
        <v>555</v>
      </c>
      <c r="C259" s="20" t="s">
        <v>556</v>
      </c>
      <c r="D259" s="20" t="str">
        <f t="shared" si="15"/>
        <v xml:space="preserve">MEDIDORES VOLUMETRICOS GRANDES (mayores  de 2000 L  hasta  5000 L)
</v>
      </c>
      <c r="E259" s="21">
        <v>24.58</v>
      </c>
      <c r="F259" s="21">
        <v>946.49</v>
      </c>
      <c r="G259" s="19" t="s">
        <v>16</v>
      </c>
      <c r="H259" s="15">
        <f t="shared" si="17"/>
        <v>8</v>
      </c>
      <c r="I259" s="15">
        <f t="shared" si="18"/>
        <v>11</v>
      </c>
      <c r="J259" s="22" t="str">
        <f t="shared" si="16"/>
        <v>LVD</v>
      </c>
      <c r="K259" s="15">
        <f t="shared" si="19"/>
        <v>68</v>
      </c>
      <c r="M259" s="16" t="s">
        <v>17</v>
      </c>
      <c r="N259" s="16"/>
      <c r="O259" s="16"/>
      <c r="P259" s="17"/>
    </row>
    <row r="260" spans="1:16" ht="16.2" customHeight="1" x14ac:dyDescent="0.25">
      <c r="A260" s="18">
        <v>256</v>
      </c>
      <c r="B260" s="19" t="s">
        <v>557</v>
      </c>
      <c r="C260" s="20" t="s">
        <v>558</v>
      </c>
      <c r="D260" s="20" t="str">
        <f t="shared" si="15"/>
        <v xml:space="preserve">MICROPIPETAS MULTICANAL VOLUMEN VARIABLE
</v>
      </c>
      <c r="E260" s="21">
        <v>8.7899999999999991</v>
      </c>
      <c r="F260" s="21">
        <v>338.51</v>
      </c>
      <c r="G260" s="19" t="s">
        <v>16</v>
      </c>
      <c r="H260" s="15">
        <f t="shared" si="17"/>
        <v>8</v>
      </c>
      <c r="I260" s="15">
        <f t="shared" si="18"/>
        <v>11</v>
      </c>
      <c r="J260" s="22" t="str">
        <f t="shared" si="16"/>
        <v>LVD</v>
      </c>
      <c r="K260" s="15">
        <f t="shared" si="19"/>
        <v>42</v>
      </c>
      <c r="M260" s="16"/>
      <c r="N260" s="16" t="s">
        <v>17</v>
      </c>
      <c r="O260" s="16"/>
      <c r="P260" s="17" t="s">
        <v>540</v>
      </c>
    </row>
    <row r="261" spans="1:16" ht="16.2" customHeight="1" x14ac:dyDescent="0.25">
      <c r="A261" s="18">
        <v>257</v>
      </c>
      <c r="B261" s="19" t="s">
        <v>559</v>
      </c>
      <c r="C261" s="20" t="s">
        <v>560</v>
      </c>
      <c r="D261" s="20" t="str">
        <f t="shared" ref="D261:D324" si="20">MID(C261,1,K261-1)</f>
        <v xml:space="preserve">MICROPIPETAS MULTICANAL VOLUMEN FIJO
</v>
      </c>
      <c r="E261" s="21">
        <v>4.75</v>
      </c>
      <c r="F261" s="21">
        <v>183</v>
      </c>
      <c r="G261" s="19" t="s">
        <v>16</v>
      </c>
      <c r="H261" s="15">
        <f t="shared" si="17"/>
        <v>8</v>
      </c>
      <c r="I261" s="15">
        <f t="shared" si="18"/>
        <v>11</v>
      </c>
      <c r="J261" s="22" t="str">
        <f t="shared" ref="J261:J324" si="21">MID(B261,H261,I261-H261)</f>
        <v>LVD</v>
      </c>
      <c r="K261" s="15">
        <f t="shared" si="19"/>
        <v>38</v>
      </c>
      <c r="M261" s="16"/>
      <c r="N261" s="16" t="s">
        <v>17</v>
      </c>
      <c r="O261" s="16"/>
      <c r="P261" s="17" t="s">
        <v>540</v>
      </c>
    </row>
    <row r="262" spans="1:16" ht="16.2" customHeight="1" x14ac:dyDescent="0.25">
      <c r="A262" s="18">
        <v>258</v>
      </c>
      <c r="B262" s="19" t="s">
        <v>561</v>
      </c>
      <c r="C262" s="20" t="s">
        <v>562</v>
      </c>
      <c r="D262" s="20" t="str">
        <f t="shared" si="20"/>
        <v xml:space="preserve">MATRACES LECHATELIER (3 puntos)
</v>
      </c>
      <c r="E262" s="21">
        <v>6.19</v>
      </c>
      <c r="F262" s="21">
        <v>238.38</v>
      </c>
      <c r="G262" s="19" t="s">
        <v>16</v>
      </c>
      <c r="H262" s="15">
        <f t="shared" ref="H262:H325" si="22">SEARCH("L",B262,1)</f>
        <v>8</v>
      </c>
      <c r="I262" s="15">
        <f t="shared" ref="I262:I325" si="23">SEARCH(" ",B262,H262)</f>
        <v>11</v>
      </c>
      <c r="J262" s="22" t="str">
        <f t="shared" si="21"/>
        <v>LVD</v>
      </c>
      <c r="K262" s="15">
        <f t="shared" ref="K262:K325" si="24">SEARCH("Base",C262,1)</f>
        <v>33</v>
      </c>
      <c r="M262" s="16" t="s">
        <v>17</v>
      </c>
      <c r="N262" s="16"/>
      <c r="O262" s="16"/>
      <c r="P262" s="17"/>
    </row>
    <row r="263" spans="1:16" ht="16.2" customHeight="1" x14ac:dyDescent="0.25">
      <c r="A263" s="18">
        <v>259</v>
      </c>
      <c r="B263" s="19" t="s">
        <v>563</v>
      </c>
      <c r="C263" s="20" t="s">
        <v>564</v>
      </c>
      <c r="D263" s="20" t="str">
        <f t="shared" si="20"/>
        <v xml:space="preserve">MATRACES LECHATELIER (1 punto adicional)
</v>
      </c>
      <c r="E263" s="21">
        <v>1.42</v>
      </c>
      <c r="F263" s="21">
        <v>54.83</v>
      </c>
      <c r="G263" s="19" t="s">
        <v>16</v>
      </c>
      <c r="H263" s="15">
        <f t="shared" si="22"/>
        <v>8</v>
      </c>
      <c r="I263" s="15">
        <f t="shared" si="23"/>
        <v>11</v>
      </c>
      <c r="J263" s="22" t="str">
        <f t="shared" si="21"/>
        <v>LVD</v>
      </c>
      <c r="K263" s="15">
        <f t="shared" si="24"/>
        <v>42</v>
      </c>
      <c r="M263" s="16" t="s">
        <v>17</v>
      </c>
      <c r="N263" s="16"/>
      <c r="O263" s="16"/>
      <c r="P263" s="17"/>
    </row>
    <row r="264" spans="1:16" ht="16.2" customHeight="1" x14ac:dyDescent="0.25">
      <c r="A264" s="18">
        <v>260</v>
      </c>
      <c r="B264" s="19" t="s">
        <v>565</v>
      </c>
      <c r="C264" s="20" t="s">
        <v>566</v>
      </c>
      <c r="D264" s="20" t="str">
        <f t="shared" si="20"/>
        <v xml:space="preserve">FLUJOMETRO DE AIRE HASTA 1 L/min (3 ptos.)
</v>
      </c>
      <c r="E264" s="21">
        <v>8.58</v>
      </c>
      <c r="F264" s="21">
        <v>330.42</v>
      </c>
      <c r="G264" s="19" t="s">
        <v>16</v>
      </c>
      <c r="H264" s="15">
        <f t="shared" si="22"/>
        <v>8</v>
      </c>
      <c r="I264" s="15">
        <f t="shared" si="23"/>
        <v>11</v>
      </c>
      <c r="J264" s="22" t="str">
        <f t="shared" si="21"/>
        <v>LVD</v>
      </c>
      <c r="K264" s="15">
        <f t="shared" si="24"/>
        <v>44</v>
      </c>
      <c r="M264" s="16"/>
      <c r="N264" s="16" t="s">
        <v>17</v>
      </c>
      <c r="O264" s="16"/>
      <c r="P264" s="17" t="s">
        <v>567</v>
      </c>
    </row>
    <row r="265" spans="1:16" ht="16.2" customHeight="1" x14ac:dyDescent="0.25">
      <c r="A265" s="18">
        <v>261</v>
      </c>
      <c r="B265" s="19" t="s">
        <v>568</v>
      </c>
      <c r="C265" s="20" t="s">
        <v>569</v>
      </c>
      <c r="D265" s="20" t="str">
        <f t="shared" si="20"/>
        <v xml:space="preserve">FLUJOMETRO DE AIRE HASTA 1 L/min (1 punto adicional)
</v>
      </c>
      <c r="E265" s="21">
        <v>2.54</v>
      </c>
      <c r="F265" s="21">
        <v>97.8</v>
      </c>
      <c r="G265" s="19" t="s">
        <v>16</v>
      </c>
      <c r="H265" s="15">
        <f t="shared" si="22"/>
        <v>8</v>
      </c>
      <c r="I265" s="15">
        <f t="shared" si="23"/>
        <v>11</v>
      </c>
      <c r="J265" s="22" t="str">
        <f t="shared" si="21"/>
        <v>LVD</v>
      </c>
      <c r="K265" s="15">
        <f t="shared" si="24"/>
        <v>54</v>
      </c>
      <c r="M265" s="16"/>
      <c r="N265" s="16" t="s">
        <v>17</v>
      </c>
      <c r="O265" s="16"/>
      <c r="P265" s="17" t="s">
        <v>567</v>
      </c>
    </row>
    <row r="266" spans="1:16" ht="16.2" customHeight="1" x14ac:dyDescent="0.25">
      <c r="A266" s="18">
        <v>262</v>
      </c>
      <c r="B266" s="19" t="s">
        <v>570</v>
      </c>
      <c r="C266" s="20" t="s">
        <v>571</v>
      </c>
      <c r="D266" s="20" t="str">
        <f t="shared" si="20"/>
        <v xml:space="preserve">MEDIDOR VOLUMETRICO 100 L PARA GLP (ESPECIAL)
</v>
      </c>
      <c r="E266" s="21">
        <v>11.66</v>
      </c>
      <c r="F266" s="21">
        <v>448.88</v>
      </c>
      <c r="G266" s="19" t="s">
        <v>16</v>
      </c>
      <c r="H266" s="15">
        <f t="shared" si="22"/>
        <v>8</v>
      </c>
      <c r="I266" s="15">
        <f t="shared" si="23"/>
        <v>11</v>
      </c>
      <c r="J266" s="22" t="str">
        <f t="shared" si="21"/>
        <v>LVD</v>
      </c>
      <c r="K266" s="15">
        <f t="shared" si="24"/>
        <v>47</v>
      </c>
      <c r="M266" s="16" t="s">
        <v>17</v>
      </c>
      <c r="N266" s="16"/>
      <c r="O266" s="16"/>
      <c r="P266" s="17"/>
    </row>
    <row r="267" spans="1:16" ht="16.2" customHeight="1" x14ac:dyDescent="0.25">
      <c r="A267" s="18">
        <v>263</v>
      </c>
      <c r="B267" s="19" t="s">
        <v>572</v>
      </c>
      <c r="C267" s="20" t="s">
        <v>573</v>
      </c>
      <c r="D267" s="20" t="str">
        <f t="shared" si="20"/>
        <v xml:space="preserve">MEDIDOR VOLUMETRICO DE 100 GALONES
</v>
      </c>
      <c r="E267" s="21">
        <v>21.17</v>
      </c>
      <c r="F267" s="21">
        <v>815.16</v>
      </c>
      <c r="G267" s="19" t="s">
        <v>16</v>
      </c>
      <c r="H267" s="15">
        <f t="shared" si="22"/>
        <v>8</v>
      </c>
      <c r="I267" s="15">
        <f t="shared" si="23"/>
        <v>11</v>
      </c>
      <c r="J267" s="22" t="str">
        <f t="shared" si="21"/>
        <v>LVD</v>
      </c>
      <c r="K267" s="15">
        <f t="shared" si="24"/>
        <v>36</v>
      </c>
      <c r="M267" s="16" t="s">
        <v>17</v>
      </c>
      <c r="N267" s="16"/>
      <c r="O267" s="16"/>
      <c r="P267" s="17"/>
    </row>
    <row r="268" spans="1:16" ht="16.2" customHeight="1" x14ac:dyDescent="0.25">
      <c r="A268" s="18">
        <v>264</v>
      </c>
      <c r="B268" s="19" t="s">
        <v>574</v>
      </c>
      <c r="C268" s="20" t="s">
        <v>575</v>
      </c>
      <c r="D268" s="20" t="str">
        <f t="shared" si="20"/>
        <v xml:space="preserve">MICROPIPETA DE VOL. VARIABLE 100 uL (3 ptos)
</v>
      </c>
      <c r="E268" s="21">
        <v>5.44</v>
      </c>
      <c r="F268" s="21">
        <v>209.43</v>
      </c>
      <c r="G268" s="19" t="s">
        <v>16</v>
      </c>
      <c r="H268" s="15">
        <f t="shared" si="22"/>
        <v>8</v>
      </c>
      <c r="I268" s="15">
        <f t="shared" si="23"/>
        <v>11</v>
      </c>
      <c r="J268" s="22" t="str">
        <f t="shared" si="21"/>
        <v>LVD</v>
      </c>
      <c r="K268" s="15">
        <f t="shared" si="24"/>
        <v>46</v>
      </c>
      <c r="M268" s="16"/>
      <c r="N268" s="16" t="s">
        <v>17</v>
      </c>
      <c r="O268" s="16"/>
      <c r="P268" s="17" t="s">
        <v>540</v>
      </c>
    </row>
    <row r="269" spans="1:16" ht="16.2" customHeight="1" x14ac:dyDescent="0.25">
      <c r="A269" s="18">
        <v>265</v>
      </c>
      <c r="B269" s="19" t="s">
        <v>576</v>
      </c>
      <c r="C269" s="20" t="s">
        <v>577</v>
      </c>
      <c r="D269" s="20" t="str">
        <f t="shared" si="20"/>
        <v xml:space="preserve">MICROPIPETA DE VOL. VARIABLE 100 uL (pto adicional)
</v>
      </c>
      <c r="E269" s="21">
        <v>1.43</v>
      </c>
      <c r="F269" s="21">
        <v>55.02</v>
      </c>
      <c r="G269" s="19" t="s">
        <v>16</v>
      </c>
      <c r="H269" s="15">
        <f t="shared" si="22"/>
        <v>8</v>
      </c>
      <c r="I269" s="15">
        <f t="shared" si="23"/>
        <v>11</v>
      </c>
      <c r="J269" s="22" t="str">
        <f t="shared" si="21"/>
        <v>LVD</v>
      </c>
      <c r="K269" s="15">
        <f t="shared" si="24"/>
        <v>53</v>
      </c>
      <c r="M269" s="16"/>
      <c r="N269" s="16" t="s">
        <v>17</v>
      </c>
      <c r="O269" s="16"/>
      <c r="P269" s="17" t="s">
        <v>540</v>
      </c>
    </row>
    <row r="270" spans="1:16" ht="16.2" customHeight="1" x14ac:dyDescent="0.25">
      <c r="A270" s="18">
        <v>266</v>
      </c>
      <c r="B270" s="19" t="s">
        <v>578</v>
      </c>
      <c r="C270" s="48" t="s">
        <v>579</v>
      </c>
      <c r="D270" s="20" t="str">
        <f t="shared" si="20"/>
        <v xml:space="preserve">PROBETAS &gt; 200 ml CONOS IN HOFF (pto adicional) durante la ejecución del servicio LVD025 </v>
      </c>
      <c r="E270" s="21">
        <v>0.79</v>
      </c>
      <c r="F270" s="21">
        <v>30.55</v>
      </c>
      <c r="G270" s="19" t="s">
        <v>16</v>
      </c>
      <c r="H270" s="15">
        <f t="shared" si="22"/>
        <v>8</v>
      </c>
      <c r="I270" s="15">
        <f t="shared" si="23"/>
        <v>11</v>
      </c>
      <c r="J270" s="22" t="str">
        <f t="shared" si="21"/>
        <v>LVD</v>
      </c>
      <c r="K270" s="15">
        <f t="shared" si="24"/>
        <v>90</v>
      </c>
      <c r="M270" s="16" t="s">
        <v>17</v>
      </c>
      <c r="N270" s="16"/>
      <c r="O270" s="16"/>
      <c r="P270" s="17"/>
    </row>
    <row r="271" spans="1:16" ht="16.2" customHeight="1" x14ac:dyDescent="0.25">
      <c r="A271" s="18">
        <v>267</v>
      </c>
      <c r="B271" s="19" t="s">
        <v>580</v>
      </c>
      <c r="C271" s="20" t="s">
        <v>581</v>
      </c>
      <c r="D271" s="20" t="str">
        <f t="shared" si="20"/>
        <v xml:space="preserve">BURETA ORSAT (1 pto adicional) durante la ejecución del servicio LVD002
</v>
      </c>
      <c r="E271" s="21">
        <v>1.33</v>
      </c>
      <c r="F271" s="21">
        <v>51.21</v>
      </c>
      <c r="G271" s="19" t="s">
        <v>16</v>
      </c>
      <c r="H271" s="15">
        <f t="shared" si="22"/>
        <v>8</v>
      </c>
      <c r="I271" s="15">
        <f t="shared" si="23"/>
        <v>11</v>
      </c>
      <c r="J271" s="22" t="str">
        <f t="shared" si="21"/>
        <v>LVD</v>
      </c>
      <c r="K271" s="15">
        <f t="shared" si="24"/>
        <v>73</v>
      </c>
      <c r="M271" s="16" t="s">
        <v>17</v>
      </c>
      <c r="N271" s="16"/>
      <c r="O271" s="16"/>
      <c r="P271" s="17"/>
    </row>
    <row r="272" spans="1:16" ht="16.2" customHeight="1" x14ac:dyDescent="0.25">
      <c r="A272" s="18">
        <v>268</v>
      </c>
      <c r="B272" s="19" t="s">
        <v>582</v>
      </c>
      <c r="C272" s="20" t="s">
        <v>583</v>
      </c>
      <c r="D272" s="20" t="str">
        <f t="shared" si="20"/>
        <v xml:space="preserve">MICROPIPETAS MULTICANAL DE VOLUMEN VARIABLE (1 PTO ADICIONAL)
</v>
      </c>
      <c r="E272" s="21">
        <v>2.2400000000000002</v>
      </c>
      <c r="F272" s="21">
        <v>86.16</v>
      </c>
      <c r="G272" s="19" t="s">
        <v>16</v>
      </c>
      <c r="H272" s="15">
        <f t="shared" si="22"/>
        <v>8</v>
      </c>
      <c r="I272" s="15">
        <f t="shared" si="23"/>
        <v>11</v>
      </c>
      <c r="J272" s="22" t="str">
        <f t="shared" si="21"/>
        <v>LVD</v>
      </c>
      <c r="K272" s="15">
        <f t="shared" si="24"/>
        <v>63</v>
      </c>
      <c r="M272" s="16"/>
      <c r="N272" s="16" t="s">
        <v>17</v>
      </c>
      <c r="O272" s="16"/>
      <c r="P272" s="17" t="s">
        <v>540</v>
      </c>
    </row>
    <row r="273" spans="1:16" ht="16.2" customHeight="1" x14ac:dyDescent="0.25">
      <c r="A273" s="18">
        <v>269</v>
      </c>
      <c r="B273" s="19" t="s">
        <v>584</v>
      </c>
      <c r="C273" s="20" t="s">
        <v>585</v>
      </c>
      <c r="D273" s="20" t="str">
        <f t="shared" si="20"/>
        <v xml:space="preserve">MICROPIPETAS MULTICANAL DE VOLUMEN VARIABLE &lt;= A 100 ul
</v>
      </c>
      <c r="E273" s="21">
        <v>10.86</v>
      </c>
      <c r="F273" s="21">
        <v>418.13</v>
      </c>
      <c r="G273" s="19" t="s">
        <v>16</v>
      </c>
      <c r="H273" s="15">
        <f t="shared" si="22"/>
        <v>8</v>
      </c>
      <c r="I273" s="15">
        <f t="shared" si="23"/>
        <v>11</v>
      </c>
      <c r="J273" s="22" t="str">
        <f t="shared" si="21"/>
        <v>LVD</v>
      </c>
      <c r="K273" s="15">
        <f t="shared" si="24"/>
        <v>57</v>
      </c>
      <c r="M273" s="16"/>
      <c r="N273" s="16" t="s">
        <v>17</v>
      </c>
      <c r="O273" s="16"/>
      <c r="P273" s="17" t="s">
        <v>540</v>
      </c>
    </row>
    <row r="274" spans="1:16" ht="16.2" customHeight="1" x14ac:dyDescent="0.25">
      <c r="A274" s="18">
        <v>270</v>
      </c>
      <c r="B274" s="19" t="s">
        <v>586</v>
      </c>
      <c r="C274" s="20" t="s">
        <v>587</v>
      </c>
      <c r="D274" s="20" t="str">
        <f t="shared" si="20"/>
        <v xml:space="preserve">MICROPIPETAS MULTICANAL DE VOLUMEN VARIABLE &lt;= A 100 ul (1 PTO ADICIONAL)
</v>
      </c>
      <c r="E274" s="21">
        <v>2.95</v>
      </c>
      <c r="F274" s="21">
        <v>113.7</v>
      </c>
      <c r="G274" s="19" t="s">
        <v>16</v>
      </c>
      <c r="H274" s="15">
        <f t="shared" si="22"/>
        <v>8</v>
      </c>
      <c r="I274" s="15">
        <f t="shared" si="23"/>
        <v>11</v>
      </c>
      <c r="J274" s="22" t="str">
        <f t="shared" si="21"/>
        <v>LVD</v>
      </c>
      <c r="K274" s="15">
        <f t="shared" si="24"/>
        <v>75</v>
      </c>
      <c r="M274" s="16"/>
      <c r="N274" s="16" t="s">
        <v>17</v>
      </c>
      <c r="O274" s="16"/>
      <c r="P274" s="17" t="s">
        <v>540</v>
      </c>
    </row>
    <row r="275" spans="1:16" ht="16.2" customHeight="1" x14ac:dyDescent="0.25">
      <c r="A275" s="18">
        <v>271</v>
      </c>
      <c r="B275" s="19" t="s">
        <v>588</v>
      </c>
      <c r="C275" s="20" t="s">
        <v>589</v>
      </c>
      <c r="D275" s="20" t="str">
        <f t="shared" si="20"/>
        <v xml:space="preserve">ENSAYOS DE EVALUACION DE MEDIDORES DE AGUA HASTA 25 mm POSICION HORIZONTAL HASTA 2 RELACIONES Q3/Q1 NMP 005:2011
</v>
      </c>
      <c r="E275" s="49">
        <v>237.03</v>
      </c>
      <c r="F275" s="50">
        <v>9125.7999999999993</v>
      </c>
      <c r="G275" s="19" t="s">
        <v>16</v>
      </c>
      <c r="H275" s="15">
        <f t="shared" si="22"/>
        <v>8</v>
      </c>
      <c r="I275" s="15">
        <f t="shared" si="23"/>
        <v>11</v>
      </c>
      <c r="J275" s="22" t="str">
        <f t="shared" si="21"/>
        <v>LVD</v>
      </c>
      <c r="K275" s="15">
        <f t="shared" si="24"/>
        <v>114</v>
      </c>
      <c r="M275" s="16" t="s">
        <v>17</v>
      </c>
      <c r="N275" s="16"/>
      <c r="O275" s="16"/>
      <c r="P275" s="17"/>
    </row>
    <row r="276" spans="1:16" ht="16.2" customHeight="1" x14ac:dyDescent="0.25">
      <c r="A276" s="18">
        <v>272</v>
      </c>
      <c r="B276" s="19" t="s">
        <v>590</v>
      </c>
      <c r="C276" s="20" t="s">
        <v>591</v>
      </c>
      <c r="D276" s="20" t="str">
        <f t="shared" si="20"/>
        <v xml:space="preserve">DETERMINACIÓN DE VOLUMENES ESPECIALES
</v>
      </c>
      <c r="E276" s="49">
        <v>4.5</v>
      </c>
      <c r="F276" s="50">
        <v>173.14</v>
      </c>
      <c r="G276" s="19" t="s">
        <v>16</v>
      </c>
      <c r="H276" s="15">
        <f t="shared" si="22"/>
        <v>8</v>
      </c>
      <c r="I276" s="15">
        <f t="shared" si="23"/>
        <v>11</v>
      </c>
      <c r="J276" s="22" t="str">
        <f t="shared" si="21"/>
        <v>LVD</v>
      </c>
      <c r="K276" s="15">
        <f t="shared" si="24"/>
        <v>39</v>
      </c>
      <c r="M276" s="16" t="s">
        <v>17</v>
      </c>
      <c r="N276" s="16"/>
      <c r="O276" s="16"/>
      <c r="P276" s="17"/>
    </row>
    <row r="277" spans="1:16" ht="16.2" customHeight="1" x14ac:dyDescent="0.25">
      <c r="A277" s="25">
        <v>273</v>
      </c>
      <c r="B277" s="26" t="s">
        <v>592</v>
      </c>
      <c r="C277" s="27" t="s">
        <v>593</v>
      </c>
      <c r="D277" s="27" t="str">
        <f t="shared" si="20"/>
        <v xml:space="preserve">BALANZA DE GRAN CAPACIDAD EN MINA
</v>
      </c>
      <c r="E277" s="28">
        <v>179.18</v>
      </c>
      <c r="F277" s="30">
        <v>6898.28</v>
      </c>
      <c r="G277" s="26" t="s">
        <v>16</v>
      </c>
      <c r="H277" s="29">
        <f t="shared" si="22"/>
        <v>8</v>
      </c>
      <c r="I277" s="29">
        <f t="shared" si="23"/>
        <v>11</v>
      </c>
      <c r="J277" s="30" t="str">
        <f t="shared" si="21"/>
        <v>LGM</v>
      </c>
      <c r="K277" s="29">
        <f t="shared" si="24"/>
        <v>35</v>
      </c>
      <c r="M277" s="31" t="s">
        <v>17</v>
      </c>
      <c r="N277" s="31"/>
      <c r="O277" s="31"/>
      <c r="P277" s="32"/>
    </row>
    <row r="278" spans="1:16" ht="16.2" customHeight="1" x14ac:dyDescent="0.25">
      <c r="A278" s="25">
        <v>274</v>
      </c>
      <c r="B278" s="26" t="s">
        <v>594</v>
      </c>
      <c r="C278" s="27" t="s">
        <v>595</v>
      </c>
      <c r="D278" s="27" t="str">
        <f t="shared" si="20"/>
        <v xml:space="preserve">BALANZAS DESDE 0,5 t HASTA   5 t   (EN LIMA Y CALLAO)
</v>
      </c>
      <c r="E278" s="28">
        <v>13.43</v>
      </c>
      <c r="F278" s="28">
        <v>516.92999999999995</v>
      </c>
      <c r="G278" s="26" t="s">
        <v>16</v>
      </c>
      <c r="H278" s="29">
        <f t="shared" si="22"/>
        <v>8</v>
      </c>
      <c r="I278" s="29">
        <f t="shared" si="23"/>
        <v>11</v>
      </c>
      <c r="J278" s="30" t="str">
        <f t="shared" si="21"/>
        <v>LGM</v>
      </c>
      <c r="K278" s="29">
        <f t="shared" si="24"/>
        <v>55</v>
      </c>
      <c r="M278" s="31" t="s">
        <v>17</v>
      </c>
      <c r="N278" s="31"/>
      <c r="O278" s="31"/>
      <c r="P278" s="32"/>
    </row>
    <row r="279" spans="1:16" ht="16.2" customHeight="1" x14ac:dyDescent="0.25">
      <c r="A279" s="25">
        <v>275</v>
      </c>
      <c r="B279" s="26" t="s">
        <v>596</v>
      </c>
      <c r="C279" s="27" t="s">
        <v>597</v>
      </c>
      <c r="D279" s="27" t="str">
        <f t="shared" si="20"/>
        <v xml:space="preserve">BALANZAS DESDE 0,5 t HASTA   5 t   (PROVINCIA, HASTA PISCO)
</v>
      </c>
      <c r="E279" s="28">
        <v>15.73</v>
      </c>
      <c r="F279" s="28">
        <v>605.48</v>
      </c>
      <c r="G279" s="26" t="s">
        <v>16</v>
      </c>
      <c r="H279" s="29">
        <f t="shared" si="22"/>
        <v>8</v>
      </c>
      <c r="I279" s="29">
        <f t="shared" si="23"/>
        <v>11</v>
      </c>
      <c r="J279" s="30" t="str">
        <f t="shared" si="21"/>
        <v>LGM</v>
      </c>
      <c r="K279" s="29">
        <f t="shared" si="24"/>
        <v>61</v>
      </c>
      <c r="M279" s="31" t="s">
        <v>17</v>
      </c>
      <c r="N279" s="31"/>
      <c r="O279" s="31"/>
      <c r="P279" s="32"/>
    </row>
    <row r="280" spans="1:16" ht="16.2" customHeight="1" x14ac:dyDescent="0.25">
      <c r="A280" s="25">
        <v>276</v>
      </c>
      <c r="B280" s="26" t="s">
        <v>598</v>
      </c>
      <c r="C280" s="27" t="s">
        <v>599</v>
      </c>
      <c r="D280" s="27" t="str">
        <f t="shared" si="20"/>
        <v xml:space="preserve">BALANZAS DESDE 0,5 t HASTA   5 t   (PROVINCIA, HASTA CHIMBOTE)
</v>
      </c>
      <c r="E280" s="28">
        <v>16.489999999999998</v>
      </c>
      <c r="F280" s="28">
        <v>634.89</v>
      </c>
      <c r="G280" s="26" t="s">
        <v>16</v>
      </c>
      <c r="H280" s="29">
        <f t="shared" si="22"/>
        <v>8</v>
      </c>
      <c r="I280" s="29">
        <f t="shared" si="23"/>
        <v>11</v>
      </c>
      <c r="J280" s="30" t="str">
        <f t="shared" si="21"/>
        <v>LGM</v>
      </c>
      <c r="K280" s="29">
        <f t="shared" si="24"/>
        <v>64</v>
      </c>
      <c r="M280" s="31" t="s">
        <v>17</v>
      </c>
      <c r="N280" s="31"/>
      <c r="O280" s="31"/>
      <c r="P280" s="32"/>
    </row>
    <row r="281" spans="1:16" ht="16.2" customHeight="1" x14ac:dyDescent="0.25">
      <c r="A281" s="25">
        <v>277</v>
      </c>
      <c r="B281" s="26" t="s">
        <v>600</v>
      </c>
      <c r="C281" s="27" t="s">
        <v>601</v>
      </c>
      <c r="D281" s="27" t="str">
        <f t="shared" si="20"/>
        <v xml:space="preserve">BALANZAS DESDE 0,5 t HASTA   5 t   (PROVINCIA, HASTA CHICLAYO)
</v>
      </c>
      <c r="E281" s="28">
        <v>17.11</v>
      </c>
      <c r="F281" s="28">
        <v>658.62</v>
      </c>
      <c r="G281" s="26" t="s">
        <v>16</v>
      </c>
      <c r="H281" s="29">
        <f t="shared" si="22"/>
        <v>8</v>
      </c>
      <c r="I281" s="29">
        <f t="shared" si="23"/>
        <v>11</v>
      </c>
      <c r="J281" s="30" t="str">
        <f t="shared" si="21"/>
        <v>LGM</v>
      </c>
      <c r="K281" s="29">
        <f t="shared" si="24"/>
        <v>64</v>
      </c>
      <c r="M281" s="31" t="s">
        <v>17</v>
      </c>
      <c r="N281" s="31"/>
      <c r="O281" s="31"/>
      <c r="P281" s="32"/>
    </row>
    <row r="282" spans="1:16" ht="16.2" customHeight="1" x14ac:dyDescent="0.25">
      <c r="A282" s="25">
        <v>278</v>
      </c>
      <c r="B282" s="26" t="s">
        <v>602</v>
      </c>
      <c r="C282" s="27" t="s">
        <v>603</v>
      </c>
      <c r="D282" s="27" t="str">
        <f t="shared" si="20"/>
        <v xml:space="preserve">BALANZAS DESDE 0,5 t HASTA   5 t   (PROVINCIA, HASTA PIURA)
</v>
      </c>
      <c r="E282" s="28">
        <v>17.71</v>
      </c>
      <c r="F282" s="28">
        <v>681.83</v>
      </c>
      <c r="G282" s="26" t="s">
        <v>16</v>
      </c>
      <c r="H282" s="29">
        <f t="shared" si="22"/>
        <v>8</v>
      </c>
      <c r="I282" s="29">
        <f t="shared" si="23"/>
        <v>11</v>
      </c>
      <c r="J282" s="30" t="str">
        <f t="shared" si="21"/>
        <v>LGM</v>
      </c>
      <c r="K282" s="29">
        <f t="shared" si="24"/>
        <v>61</v>
      </c>
      <c r="M282" s="31" t="s">
        <v>17</v>
      </c>
      <c r="N282" s="31"/>
      <c r="O282" s="31"/>
      <c r="P282" s="32"/>
    </row>
    <row r="283" spans="1:16" ht="16.2" customHeight="1" x14ac:dyDescent="0.25">
      <c r="A283" s="25">
        <v>279</v>
      </c>
      <c r="B283" s="26" t="s">
        <v>604</v>
      </c>
      <c r="C283" s="27" t="s">
        <v>605</v>
      </c>
      <c r="D283" s="27" t="str">
        <f t="shared" si="20"/>
        <v xml:space="preserve">BALANZAS DESDE 0,5 t HASTA   5 t   (PROVINCIA, HASTA TUMBES)
</v>
      </c>
      <c r="E283" s="28">
        <v>18.329999999999998</v>
      </c>
      <c r="F283" s="28">
        <v>705.61</v>
      </c>
      <c r="G283" s="26" t="s">
        <v>16</v>
      </c>
      <c r="H283" s="29">
        <f t="shared" si="22"/>
        <v>8</v>
      </c>
      <c r="I283" s="29">
        <f t="shared" si="23"/>
        <v>11</v>
      </c>
      <c r="J283" s="30" t="str">
        <f t="shared" si="21"/>
        <v>LGM</v>
      </c>
      <c r="K283" s="29">
        <f t="shared" si="24"/>
        <v>62</v>
      </c>
      <c r="M283" s="31" t="s">
        <v>17</v>
      </c>
      <c r="N283" s="31"/>
      <c r="O283" s="31"/>
      <c r="P283" s="32"/>
    </row>
    <row r="284" spans="1:16" ht="16.2" customHeight="1" x14ac:dyDescent="0.25">
      <c r="A284" s="25">
        <v>280</v>
      </c>
      <c r="B284" s="26" t="s">
        <v>606</v>
      </c>
      <c r="C284" s="27" t="s">
        <v>607</v>
      </c>
      <c r="D284" s="27" t="str">
        <f t="shared" si="20"/>
        <v xml:space="preserve">BALANZAS MAS DE 5 t HASTA  30 t    (EN LIMA Y CALLAO)
</v>
      </c>
      <c r="E284" s="28">
        <v>29.95</v>
      </c>
      <c r="F284" s="30">
        <v>1153.1099999999999</v>
      </c>
      <c r="G284" s="26" t="s">
        <v>16</v>
      </c>
      <c r="H284" s="29">
        <f t="shared" si="22"/>
        <v>8</v>
      </c>
      <c r="I284" s="29">
        <f t="shared" si="23"/>
        <v>11</v>
      </c>
      <c r="J284" s="30" t="str">
        <f t="shared" si="21"/>
        <v>LGM</v>
      </c>
      <c r="K284" s="29">
        <f t="shared" si="24"/>
        <v>55</v>
      </c>
      <c r="M284" s="31" t="s">
        <v>17</v>
      </c>
      <c r="N284" s="31"/>
      <c r="O284" s="31"/>
      <c r="P284" s="32"/>
    </row>
    <row r="285" spans="1:16" ht="16.2" customHeight="1" x14ac:dyDescent="0.25">
      <c r="A285" s="25">
        <v>281</v>
      </c>
      <c r="B285" s="26" t="s">
        <v>608</v>
      </c>
      <c r="C285" s="27" t="s">
        <v>609</v>
      </c>
      <c r="D285" s="27" t="str">
        <f t="shared" si="20"/>
        <v xml:space="preserve">BALANZAS MAS DE 5 t HASTA  30 t    (PROVINCIA, HASTA PISCO)
</v>
      </c>
      <c r="E285" s="28">
        <v>32.229999999999997</v>
      </c>
      <c r="F285" s="30">
        <v>1240.98</v>
      </c>
      <c r="G285" s="26" t="s">
        <v>16</v>
      </c>
      <c r="H285" s="29">
        <f t="shared" si="22"/>
        <v>8</v>
      </c>
      <c r="I285" s="29">
        <f t="shared" si="23"/>
        <v>11</v>
      </c>
      <c r="J285" s="30" t="str">
        <f t="shared" si="21"/>
        <v>LGM</v>
      </c>
      <c r="K285" s="29">
        <f t="shared" si="24"/>
        <v>61</v>
      </c>
      <c r="M285" s="31" t="s">
        <v>17</v>
      </c>
      <c r="N285" s="31"/>
      <c r="O285" s="31"/>
      <c r="P285" s="32"/>
    </row>
    <row r="286" spans="1:16" ht="16.2" customHeight="1" x14ac:dyDescent="0.25">
      <c r="A286" s="25">
        <v>282</v>
      </c>
      <c r="B286" s="26" t="s">
        <v>610</v>
      </c>
      <c r="C286" s="27" t="s">
        <v>611</v>
      </c>
      <c r="D286" s="27" t="str">
        <f t="shared" si="20"/>
        <v xml:space="preserve">BALANZAS MAS DE 5 t HASTA  30 t    (PROVINCIA, HASTA CHIMBOTE)
</v>
      </c>
      <c r="E286" s="28">
        <v>33.659999999999997</v>
      </c>
      <c r="F286" s="30">
        <v>1296.0999999999999</v>
      </c>
      <c r="G286" s="26" t="s">
        <v>16</v>
      </c>
      <c r="H286" s="29">
        <f t="shared" si="22"/>
        <v>8</v>
      </c>
      <c r="I286" s="29">
        <f t="shared" si="23"/>
        <v>11</v>
      </c>
      <c r="J286" s="30" t="str">
        <f t="shared" si="21"/>
        <v>LGM</v>
      </c>
      <c r="K286" s="29">
        <f t="shared" si="24"/>
        <v>64</v>
      </c>
      <c r="M286" s="31" t="s">
        <v>17</v>
      </c>
      <c r="N286" s="31"/>
      <c r="O286" s="31"/>
      <c r="P286" s="32"/>
    </row>
    <row r="287" spans="1:16" ht="16.2" customHeight="1" x14ac:dyDescent="0.25">
      <c r="A287" s="25">
        <v>283</v>
      </c>
      <c r="B287" s="26" t="s">
        <v>612</v>
      </c>
      <c r="C287" s="27" t="s">
        <v>613</v>
      </c>
      <c r="D287" s="27" t="str">
        <f t="shared" si="20"/>
        <v xml:space="preserve">BALANZAS MAS DE 5 t HASTA  30 t    (PROVINCIA, HASTA CHICLAYO)
</v>
      </c>
      <c r="E287" s="28">
        <v>34.51</v>
      </c>
      <c r="F287" s="30">
        <v>1328.65</v>
      </c>
      <c r="G287" s="26" t="s">
        <v>16</v>
      </c>
      <c r="H287" s="29">
        <f t="shared" si="22"/>
        <v>8</v>
      </c>
      <c r="I287" s="29">
        <f t="shared" si="23"/>
        <v>11</v>
      </c>
      <c r="J287" s="30" t="str">
        <f t="shared" si="21"/>
        <v>LGM</v>
      </c>
      <c r="K287" s="29">
        <f t="shared" si="24"/>
        <v>64</v>
      </c>
      <c r="M287" s="31" t="s">
        <v>17</v>
      </c>
      <c r="N287" s="31"/>
      <c r="O287" s="31"/>
      <c r="P287" s="32"/>
    </row>
    <row r="288" spans="1:16" ht="16.2" customHeight="1" x14ac:dyDescent="0.25">
      <c r="A288" s="25">
        <v>284</v>
      </c>
      <c r="B288" s="26" t="s">
        <v>614</v>
      </c>
      <c r="C288" s="27" t="s">
        <v>615</v>
      </c>
      <c r="D288" s="27" t="str">
        <f t="shared" si="20"/>
        <v xml:space="preserve">BALANZAS MAS DE 5 t HASTA  30 t    (PROVINCIA, HASTA PIURA)
</v>
      </c>
      <c r="E288" s="28">
        <v>35.36</v>
      </c>
      <c r="F288" s="30">
        <v>1361.43</v>
      </c>
      <c r="G288" s="26" t="s">
        <v>16</v>
      </c>
      <c r="H288" s="29">
        <f t="shared" si="22"/>
        <v>8</v>
      </c>
      <c r="I288" s="29">
        <f t="shared" si="23"/>
        <v>11</v>
      </c>
      <c r="J288" s="30" t="str">
        <f t="shared" si="21"/>
        <v>LGM</v>
      </c>
      <c r="K288" s="29">
        <f t="shared" si="24"/>
        <v>61</v>
      </c>
      <c r="M288" s="31" t="s">
        <v>17</v>
      </c>
      <c r="N288" s="31"/>
      <c r="O288" s="31"/>
      <c r="P288" s="32"/>
    </row>
    <row r="289" spans="1:16" ht="16.2" customHeight="1" x14ac:dyDescent="0.25">
      <c r="A289" s="25">
        <v>285</v>
      </c>
      <c r="B289" s="26" t="s">
        <v>616</v>
      </c>
      <c r="C289" s="27" t="s">
        <v>617</v>
      </c>
      <c r="D289" s="27" t="str">
        <f t="shared" si="20"/>
        <v xml:space="preserve">BALANZAS MAS DE 5 t HASTA  30 t    (PROVINCIA, HASTA TUMBES)
</v>
      </c>
      <c r="E289" s="28">
        <v>36.18</v>
      </c>
      <c r="F289" s="30">
        <v>1392.96</v>
      </c>
      <c r="G289" s="26" t="s">
        <v>16</v>
      </c>
      <c r="H289" s="29">
        <f t="shared" si="22"/>
        <v>8</v>
      </c>
      <c r="I289" s="29">
        <f t="shared" si="23"/>
        <v>11</v>
      </c>
      <c r="J289" s="30" t="str">
        <f t="shared" si="21"/>
        <v>LGM</v>
      </c>
      <c r="K289" s="29">
        <f t="shared" si="24"/>
        <v>62</v>
      </c>
      <c r="M289" s="31" t="s">
        <v>17</v>
      </c>
      <c r="N289" s="31"/>
      <c r="O289" s="31"/>
      <c r="P289" s="32"/>
    </row>
    <row r="290" spans="1:16" ht="16.2" customHeight="1" x14ac:dyDescent="0.25">
      <c r="A290" s="25">
        <v>286</v>
      </c>
      <c r="B290" s="26" t="s">
        <v>618</v>
      </c>
      <c r="C290" s="27" t="s">
        <v>619</v>
      </c>
      <c r="D290" s="27" t="str">
        <f t="shared" si="20"/>
        <v xml:space="preserve">BALANZAS MAS DE 30 t  (hasta 56 t)   (EN LIMA Y CALLAO)
</v>
      </c>
      <c r="E290" s="28">
        <v>40.44</v>
      </c>
      <c r="F290" s="30">
        <v>1556.99</v>
      </c>
      <c r="G290" s="26" t="s">
        <v>16</v>
      </c>
      <c r="H290" s="29">
        <f t="shared" si="22"/>
        <v>8</v>
      </c>
      <c r="I290" s="29">
        <f t="shared" si="23"/>
        <v>11</v>
      </c>
      <c r="J290" s="30" t="str">
        <f t="shared" si="21"/>
        <v>LGM</v>
      </c>
      <c r="K290" s="29">
        <f t="shared" si="24"/>
        <v>57</v>
      </c>
      <c r="M290" s="31" t="s">
        <v>17</v>
      </c>
      <c r="N290" s="31"/>
      <c r="O290" s="31"/>
      <c r="P290" s="32"/>
    </row>
    <row r="291" spans="1:16" ht="16.2" customHeight="1" x14ac:dyDescent="0.25">
      <c r="A291" s="25">
        <v>287</v>
      </c>
      <c r="B291" s="26" t="s">
        <v>620</v>
      </c>
      <c r="C291" s="27" t="s">
        <v>621</v>
      </c>
      <c r="D291" s="27" t="str">
        <f t="shared" si="20"/>
        <v xml:space="preserve">BALANZAS MAS DE 30 t  (hasta 56 t)   (PROVINCIA, HASTA PISCO)
</v>
      </c>
      <c r="E291" s="28">
        <v>44.11</v>
      </c>
      <c r="F291" s="30">
        <v>1698.1</v>
      </c>
      <c r="G291" s="26" t="s">
        <v>16</v>
      </c>
      <c r="H291" s="29">
        <f t="shared" si="22"/>
        <v>8</v>
      </c>
      <c r="I291" s="29">
        <f t="shared" si="23"/>
        <v>11</v>
      </c>
      <c r="J291" s="30" t="str">
        <f t="shared" si="21"/>
        <v>LGM</v>
      </c>
      <c r="K291" s="29">
        <f t="shared" si="24"/>
        <v>63</v>
      </c>
      <c r="M291" s="31" t="s">
        <v>17</v>
      </c>
      <c r="N291" s="31"/>
      <c r="O291" s="31"/>
      <c r="P291" s="32"/>
    </row>
    <row r="292" spans="1:16" ht="16.2" customHeight="1" x14ac:dyDescent="0.25">
      <c r="A292" s="25">
        <v>288</v>
      </c>
      <c r="B292" s="26" t="s">
        <v>622</v>
      </c>
      <c r="C292" s="27" t="s">
        <v>623</v>
      </c>
      <c r="D292" s="27" t="str">
        <f t="shared" si="20"/>
        <v xml:space="preserve">BALANZAS MAS DE 30 t  (hasta 56 t)   (PROVINCIA, HASTA CHIMBOTE)
</v>
      </c>
      <c r="E292" s="28">
        <v>46.52</v>
      </c>
      <c r="F292" s="30">
        <v>1791.17</v>
      </c>
      <c r="G292" s="26" t="s">
        <v>16</v>
      </c>
      <c r="H292" s="29">
        <f t="shared" si="22"/>
        <v>8</v>
      </c>
      <c r="I292" s="29">
        <f t="shared" si="23"/>
        <v>11</v>
      </c>
      <c r="J292" s="30" t="str">
        <f t="shared" si="21"/>
        <v>LGM</v>
      </c>
      <c r="K292" s="29">
        <f t="shared" si="24"/>
        <v>66</v>
      </c>
      <c r="M292" s="31" t="s">
        <v>17</v>
      </c>
      <c r="N292" s="31"/>
      <c r="O292" s="31"/>
      <c r="P292" s="32"/>
    </row>
    <row r="293" spans="1:16" ht="16.2" customHeight="1" x14ac:dyDescent="0.25">
      <c r="A293" s="25">
        <v>289</v>
      </c>
      <c r="B293" s="26" t="s">
        <v>624</v>
      </c>
      <c r="C293" s="27" t="s">
        <v>625</v>
      </c>
      <c r="D293" s="27" t="str">
        <f t="shared" si="20"/>
        <v xml:space="preserve">BALANZAS MAS DE 30 t  (hasta 56 t)   (PROVINCIA, HASTA CHICLAYO)
</v>
      </c>
      <c r="E293" s="28">
        <v>47.74</v>
      </c>
      <c r="F293" s="30">
        <v>1837.95</v>
      </c>
      <c r="G293" s="26" t="s">
        <v>16</v>
      </c>
      <c r="H293" s="29">
        <f t="shared" si="22"/>
        <v>8</v>
      </c>
      <c r="I293" s="29">
        <f t="shared" si="23"/>
        <v>11</v>
      </c>
      <c r="J293" s="30" t="str">
        <f t="shared" si="21"/>
        <v>LGM</v>
      </c>
      <c r="K293" s="29">
        <f t="shared" si="24"/>
        <v>66</v>
      </c>
      <c r="M293" s="31" t="s">
        <v>17</v>
      </c>
      <c r="N293" s="31"/>
      <c r="O293" s="31"/>
      <c r="P293" s="32"/>
    </row>
    <row r="294" spans="1:16" ht="16.2" customHeight="1" x14ac:dyDescent="0.25">
      <c r="A294" s="25">
        <v>290</v>
      </c>
      <c r="B294" s="26" t="s">
        <v>626</v>
      </c>
      <c r="C294" s="27" t="s">
        <v>627</v>
      </c>
      <c r="D294" s="27" t="str">
        <f t="shared" si="20"/>
        <v xml:space="preserve">BALANZAS MAS DE 30 t  (hasta 56 t)   (PROVINCIA, HASTA PIURA)
</v>
      </c>
      <c r="E294" s="28">
        <v>48.95</v>
      </c>
      <c r="F294" s="30">
        <v>1884.58</v>
      </c>
      <c r="G294" s="26" t="s">
        <v>16</v>
      </c>
      <c r="H294" s="29">
        <f t="shared" si="22"/>
        <v>8</v>
      </c>
      <c r="I294" s="29">
        <f t="shared" si="23"/>
        <v>11</v>
      </c>
      <c r="J294" s="30" t="str">
        <f t="shared" si="21"/>
        <v>LGM</v>
      </c>
      <c r="K294" s="29">
        <f t="shared" si="24"/>
        <v>63</v>
      </c>
      <c r="M294" s="31" t="s">
        <v>17</v>
      </c>
      <c r="N294" s="31"/>
      <c r="O294" s="31"/>
      <c r="P294" s="32"/>
    </row>
    <row r="295" spans="1:16" ht="16.2" customHeight="1" x14ac:dyDescent="0.25">
      <c r="A295" s="25">
        <v>291</v>
      </c>
      <c r="B295" s="26" t="s">
        <v>628</v>
      </c>
      <c r="C295" s="27" t="s">
        <v>629</v>
      </c>
      <c r="D295" s="27" t="str">
        <f t="shared" si="20"/>
        <v xml:space="preserve">BALANZAS MAS DE 30 t  (hasta 56 t)   (PROVINCIA, HASTA TUMBES)
</v>
      </c>
      <c r="E295" s="28">
        <v>72.23</v>
      </c>
      <c r="F295" s="30">
        <v>2780.79</v>
      </c>
      <c r="G295" s="26" t="s">
        <v>16</v>
      </c>
      <c r="H295" s="29">
        <f t="shared" si="22"/>
        <v>8</v>
      </c>
      <c r="I295" s="29">
        <f t="shared" si="23"/>
        <v>11</v>
      </c>
      <c r="J295" s="30" t="str">
        <f t="shared" si="21"/>
        <v>LGM</v>
      </c>
      <c r="K295" s="29">
        <f t="shared" si="24"/>
        <v>64</v>
      </c>
      <c r="M295" s="31" t="s">
        <v>17</v>
      </c>
      <c r="N295" s="31"/>
      <c r="O295" s="31"/>
      <c r="P295" s="32"/>
    </row>
    <row r="296" spans="1:16" ht="16.2" customHeight="1" x14ac:dyDescent="0.25">
      <c r="A296" s="25">
        <v>292</v>
      </c>
      <c r="B296" s="26" t="s">
        <v>630</v>
      </c>
      <c r="C296" s="27" t="s">
        <v>631</v>
      </c>
      <c r="D296" s="27" t="str">
        <f t="shared" si="20"/>
        <v xml:space="preserve">TOLVAS DE GRAN CAPACIDAD (EN LIMA Y CALLAO)
</v>
      </c>
      <c r="E296" s="28">
        <v>24.9</v>
      </c>
      <c r="F296" s="28">
        <v>958.6</v>
      </c>
      <c r="G296" s="26" t="s">
        <v>16</v>
      </c>
      <c r="H296" s="29">
        <f t="shared" si="22"/>
        <v>8</v>
      </c>
      <c r="I296" s="29">
        <f t="shared" si="23"/>
        <v>11</v>
      </c>
      <c r="J296" s="30" t="str">
        <f t="shared" si="21"/>
        <v>LGM</v>
      </c>
      <c r="K296" s="29">
        <f t="shared" si="24"/>
        <v>45</v>
      </c>
      <c r="M296" s="31" t="s">
        <v>17</v>
      </c>
      <c r="N296" s="31"/>
      <c r="O296" s="31"/>
      <c r="P296" s="32"/>
    </row>
    <row r="297" spans="1:16" ht="16.2" customHeight="1" x14ac:dyDescent="0.25">
      <c r="A297" s="25">
        <v>293</v>
      </c>
      <c r="B297" s="26" t="s">
        <v>632</v>
      </c>
      <c r="C297" s="27" t="s">
        <v>633</v>
      </c>
      <c r="D297" s="27" t="str">
        <f t="shared" si="20"/>
        <v xml:space="preserve">BALANZA DE 100 t - TRENES
</v>
      </c>
      <c r="E297" s="28">
        <v>86.71</v>
      </c>
      <c r="F297" s="30">
        <v>3338.24</v>
      </c>
      <c r="G297" s="26" t="s">
        <v>16</v>
      </c>
      <c r="H297" s="29">
        <f t="shared" si="22"/>
        <v>8</v>
      </c>
      <c r="I297" s="29">
        <f t="shared" si="23"/>
        <v>11</v>
      </c>
      <c r="J297" s="30" t="str">
        <f t="shared" si="21"/>
        <v>LGM</v>
      </c>
      <c r="K297" s="29">
        <f t="shared" si="24"/>
        <v>27</v>
      </c>
      <c r="M297" s="31" t="s">
        <v>17</v>
      </c>
      <c r="N297" s="31"/>
      <c r="O297" s="31"/>
      <c r="P297" s="32"/>
    </row>
    <row r="298" spans="1:16" ht="16.2" customHeight="1" x14ac:dyDescent="0.25">
      <c r="A298" s="25">
        <v>294</v>
      </c>
      <c r="B298" s="26" t="s">
        <v>634</v>
      </c>
      <c r="C298" s="27" t="s">
        <v>635</v>
      </c>
      <c r="D298" s="27" t="str">
        <f t="shared" si="20"/>
        <v xml:space="preserve">BALANZA MAS DE 60 t HASTA 80 t
</v>
      </c>
      <c r="E298" s="28">
        <v>74.510000000000005</v>
      </c>
      <c r="F298" s="30">
        <v>2868.64</v>
      </c>
      <c r="G298" s="26" t="s">
        <v>16</v>
      </c>
      <c r="H298" s="29">
        <f t="shared" si="22"/>
        <v>8</v>
      </c>
      <c r="I298" s="29">
        <f t="shared" si="23"/>
        <v>11</v>
      </c>
      <c r="J298" s="30" t="str">
        <f t="shared" si="21"/>
        <v>LGM</v>
      </c>
      <c r="K298" s="29">
        <f t="shared" si="24"/>
        <v>32</v>
      </c>
      <c r="M298" s="31" t="s">
        <v>17</v>
      </c>
      <c r="N298" s="31"/>
      <c r="O298" s="31"/>
      <c r="P298" s="32"/>
    </row>
    <row r="299" spans="1:16" ht="16.2" customHeight="1" x14ac:dyDescent="0.25">
      <c r="A299" s="25">
        <v>295</v>
      </c>
      <c r="B299" s="26" t="s">
        <v>636</v>
      </c>
      <c r="C299" s="27" t="s">
        <v>637</v>
      </c>
      <c r="D299" s="27" t="str">
        <f t="shared" si="20"/>
        <v xml:space="preserve">BALANZA MAS DE 56 t HASTA 60 t
</v>
      </c>
      <c r="E299" s="28">
        <v>52.16</v>
      </c>
      <c r="F299" s="30">
        <v>2008.01</v>
      </c>
      <c r="G299" s="26" t="s">
        <v>16</v>
      </c>
      <c r="H299" s="29">
        <f t="shared" si="22"/>
        <v>8</v>
      </c>
      <c r="I299" s="29">
        <f t="shared" si="23"/>
        <v>11</v>
      </c>
      <c r="J299" s="30" t="str">
        <f t="shared" si="21"/>
        <v>LGM</v>
      </c>
      <c r="K299" s="29">
        <f t="shared" si="24"/>
        <v>32</v>
      </c>
      <c r="M299" s="31" t="s">
        <v>17</v>
      </c>
      <c r="N299" s="31"/>
      <c r="O299" s="31"/>
      <c r="P299" s="32"/>
    </row>
    <row r="300" spans="1:16" ht="16.2" customHeight="1" x14ac:dyDescent="0.25">
      <c r="A300" s="25">
        <v>296</v>
      </c>
      <c r="B300" s="26" t="s">
        <v>638</v>
      </c>
      <c r="C300" s="27" t="s">
        <v>639</v>
      </c>
      <c r="D300" s="27" t="str">
        <f t="shared" si="20"/>
        <v xml:space="preserve">BALANZA EN MINA 56 t HASTA 100 t
</v>
      </c>
      <c r="E300" s="28">
        <v>183.35</v>
      </c>
      <c r="F300" s="30">
        <v>7058.95</v>
      </c>
      <c r="G300" s="26" t="s">
        <v>16</v>
      </c>
      <c r="H300" s="29">
        <f t="shared" si="22"/>
        <v>8</v>
      </c>
      <c r="I300" s="29">
        <f t="shared" si="23"/>
        <v>11</v>
      </c>
      <c r="J300" s="30" t="str">
        <f t="shared" si="21"/>
        <v>LGM</v>
      </c>
      <c r="K300" s="29">
        <f t="shared" si="24"/>
        <v>34</v>
      </c>
      <c r="M300" s="31" t="s">
        <v>17</v>
      </c>
      <c r="N300" s="31"/>
      <c r="O300" s="31"/>
      <c r="P300" s="32"/>
    </row>
    <row r="301" spans="1:16" ht="16.2" customHeight="1" x14ac:dyDescent="0.25">
      <c r="A301" s="25">
        <v>297</v>
      </c>
      <c r="B301" s="26" t="s">
        <v>640</v>
      </c>
      <c r="C301" s="27" t="s">
        <v>641</v>
      </c>
      <c r="D301" s="27" t="str">
        <f t="shared" si="20"/>
        <v xml:space="preserve">BALANZAS MAS DE 56 t  (hasta 60 t)   (PROVINCIA, HASTA PISCO)
</v>
      </c>
      <c r="E301" s="28">
        <v>65.06</v>
      </c>
      <c r="F301" s="30">
        <v>2504.96</v>
      </c>
      <c r="G301" s="26" t="s">
        <v>16</v>
      </c>
      <c r="H301" s="29">
        <f t="shared" si="22"/>
        <v>8</v>
      </c>
      <c r="I301" s="29">
        <f t="shared" si="23"/>
        <v>11</v>
      </c>
      <c r="J301" s="30" t="str">
        <f t="shared" si="21"/>
        <v>LGM</v>
      </c>
      <c r="K301" s="29">
        <f t="shared" si="24"/>
        <v>63</v>
      </c>
      <c r="M301" s="31" t="s">
        <v>17</v>
      </c>
      <c r="N301" s="31"/>
      <c r="O301" s="31"/>
      <c r="P301" s="32"/>
    </row>
    <row r="302" spans="1:16" ht="16.2" customHeight="1" x14ac:dyDescent="0.25">
      <c r="A302" s="25">
        <v>298</v>
      </c>
      <c r="B302" s="26" t="s">
        <v>642</v>
      </c>
      <c r="C302" s="27" t="s">
        <v>643</v>
      </c>
      <c r="D302" s="27" t="str">
        <f t="shared" si="20"/>
        <v xml:space="preserve">Balanza mayor a 56 t hasta 60 t (provincia hasta Chimbote - Trujillo), durante la comisión al Norte del país
</v>
      </c>
      <c r="E302" s="28">
        <v>60.49</v>
      </c>
      <c r="F302" s="30">
        <v>2329.0100000000002</v>
      </c>
      <c r="G302" s="26" t="s">
        <v>16</v>
      </c>
      <c r="H302" s="29">
        <f t="shared" si="22"/>
        <v>8</v>
      </c>
      <c r="I302" s="29">
        <f t="shared" si="23"/>
        <v>11</v>
      </c>
      <c r="J302" s="30" t="str">
        <f t="shared" si="21"/>
        <v>LGM</v>
      </c>
      <c r="K302" s="29">
        <f t="shared" si="24"/>
        <v>110</v>
      </c>
      <c r="M302" s="31" t="s">
        <v>17</v>
      </c>
      <c r="N302" s="31"/>
      <c r="O302" s="31"/>
      <c r="P302" s="32"/>
    </row>
    <row r="303" spans="1:16" ht="16.2" customHeight="1" x14ac:dyDescent="0.25">
      <c r="A303" s="25">
        <v>299</v>
      </c>
      <c r="B303" s="26" t="s">
        <v>644</v>
      </c>
      <c r="C303" s="27" t="s">
        <v>645</v>
      </c>
      <c r="D303" s="27" t="str">
        <f t="shared" si="20"/>
        <v xml:space="preserve">Balanza mayor a 56 t hasta 60 t (provincia hasta Chiclayo), durante la comisión al Norte del país </v>
      </c>
      <c r="E303" s="28">
        <v>61.03</v>
      </c>
      <c r="F303" s="30">
        <v>2349.5</v>
      </c>
      <c r="G303" s="26" t="s">
        <v>16</v>
      </c>
      <c r="H303" s="29">
        <f t="shared" si="22"/>
        <v>8</v>
      </c>
      <c r="I303" s="29">
        <f t="shared" si="23"/>
        <v>11</v>
      </c>
      <c r="J303" s="30" t="str">
        <f t="shared" si="21"/>
        <v>LGM</v>
      </c>
      <c r="K303" s="29">
        <f t="shared" si="24"/>
        <v>99</v>
      </c>
      <c r="M303" s="31" t="s">
        <v>17</v>
      </c>
      <c r="N303" s="31"/>
      <c r="O303" s="31"/>
      <c r="P303" s="32"/>
    </row>
    <row r="304" spans="1:16" ht="16.2" customHeight="1" x14ac:dyDescent="0.25">
      <c r="A304" s="25">
        <v>300</v>
      </c>
      <c r="B304" s="26" t="s">
        <v>646</v>
      </c>
      <c r="C304" s="27" t="s">
        <v>647</v>
      </c>
      <c r="D304" s="27" t="str">
        <f t="shared" si="20"/>
        <v xml:space="preserve">Balanza mayor a 56 t hasta 60 t (provincia hasta Piura - Paita), durante la comisión al Norte del país
</v>
      </c>
      <c r="E304" s="28">
        <v>63.64</v>
      </c>
      <c r="F304" s="30">
        <v>2449.98</v>
      </c>
      <c r="G304" s="26" t="s">
        <v>16</v>
      </c>
      <c r="H304" s="29">
        <f t="shared" si="22"/>
        <v>8</v>
      </c>
      <c r="I304" s="29">
        <f t="shared" si="23"/>
        <v>11</v>
      </c>
      <c r="J304" s="30" t="str">
        <f t="shared" si="21"/>
        <v>LGM</v>
      </c>
      <c r="K304" s="29">
        <f t="shared" si="24"/>
        <v>104</v>
      </c>
      <c r="M304" s="31" t="s">
        <v>17</v>
      </c>
      <c r="N304" s="31"/>
      <c r="O304" s="31"/>
      <c r="P304" s="32"/>
    </row>
    <row r="305" spans="1:16" ht="16.2" customHeight="1" x14ac:dyDescent="0.25">
      <c r="A305" s="25">
        <v>301</v>
      </c>
      <c r="B305" s="26" t="s">
        <v>648</v>
      </c>
      <c r="C305" s="27" t="s">
        <v>649</v>
      </c>
      <c r="D305" s="27" t="str">
        <f t="shared" si="20"/>
        <v xml:space="preserve">Balanza de pesaje eje por eje en Lima
</v>
      </c>
      <c r="E305" s="28">
        <v>498.76</v>
      </c>
      <c r="F305" s="30">
        <v>19202.09</v>
      </c>
      <c r="G305" s="26" t="s">
        <v>16</v>
      </c>
      <c r="H305" s="29">
        <f t="shared" si="22"/>
        <v>8</v>
      </c>
      <c r="I305" s="29">
        <f t="shared" si="23"/>
        <v>11</v>
      </c>
      <c r="J305" s="30" t="str">
        <f t="shared" si="21"/>
        <v>LGM</v>
      </c>
      <c r="K305" s="29">
        <f t="shared" si="24"/>
        <v>39</v>
      </c>
      <c r="M305" s="31"/>
      <c r="N305" s="31" t="s">
        <v>17</v>
      </c>
      <c r="O305" s="31"/>
      <c r="P305" s="32" t="s">
        <v>650</v>
      </c>
    </row>
    <row r="306" spans="1:16" ht="16.2" customHeight="1" x14ac:dyDescent="0.25">
      <c r="A306" s="18">
        <v>302</v>
      </c>
      <c r="B306" s="19" t="s">
        <v>651</v>
      </c>
      <c r="C306" s="20" t="s">
        <v>652</v>
      </c>
      <c r="D306" s="20" t="str">
        <f t="shared" si="20"/>
        <v xml:space="preserve">ANALIZADOR DE GASES VEHICULARES
</v>
      </c>
      <c r="E306" s="21">
        <v>5.32</v>
      </c>
      <c r="F306" s="21">
        <v>204.85</v>
      </c>
      <c r="G306" s="19" t="s">
        <v>16</v>
      </c>
      <c r="H306" s="15">
        <f t="shared" si="22"/>
        <v>8</v>
      </c>
      <c r="I306" s="15">
        <f t="shared" si="23"/>
        <v>11</v>
      </c>
      <c r="J306" s="22" t="str">
        <f t="shared" si="21"/>
        <v>LMQ</v>
      </c>
      <c r="K306" s="15">
        <f t="shared" si="24"/>
        <v>33</v>
      </c>
      <c r="M306" s="16" t="s">
        <v>17</v>
      </c>
      <c r="N306" s="16"/>
      <c r="O306" s="16"/>
      <c r="P306" s="23"/>
    </row>
    <row r="307" spans="1:16" ht="16.2" customHeight="1" x14ac:dyDescent="0.25">
      <c r="A307" s="18">
        <v>303</v>
      </c>
      <c r="B307" s="19" t="s">
        <v>653</v>
      </c>
      <c r="C307" s="20" t="s">
        <v>654</v>
      </c>
      <c r="D307" s="20" t="str">
        <f t="shared" si="20"/>
        <v xml:space="preserve">REFRACTOMETROS (3 PUNTOS)
</v>
      </c>
      <c r="E307" s="21">
        <v>8.2200000000000006</v>
      </c>
      <c r="F307" s="21">
        <v>316.33999999999997</v>
      </c>
      <c r="G307" s="19" t="s">
        <v>16</v>
      </c>
      <c r="H307" s="15">
        <f t="shared" si="22"/>
        <v>8</v>
      </c>
      <c r="I307" s="15">
        <f t="shared" si="23"/>
        <v>11</v>
      </c>
      <c r="J307" s="22" t="str">
        <f t="shared" si="21"/>
        <v>LMQ</v>
      </c>
      <c r="K307" s="15">
        <f t="shared" si="24"/>
        <v>27</v>
      </c>
      <c r="M307" s="16" t="s">
        <v>17</v>
      </c>
      <c r="N307" s="16"/>
      <c r="O307" s="16"/>
      <c r="P307" s="23"/>
    </row>
    <row r="308" spans="1:16" ht="16.2" customHeight="1" x14ac:dyDescent="0.25">
      <c r="A308" s="18">
        <v>304</v>
      </c>
      <c r="B308" s="19" t="s">
        <v>655</v>
      </c>
      <c r="C308" s="20" t="s">
        <v>656</v>
      </c>
      <c r="D308" s="20" t="str">
        <f t="shared" si="20"/>
        <v xml:space="preserve">PHMETRO (CON 3 MRC) IN SITU
</v>
      </c>
      <c r="E308" s="21">
        <v>11.59</v>
      </c>
      <c r="F308" s="21">
        <v>446.12</v>
      </c>
      <c r="G308" s="19" t="s">
        <v>16</v>
      </c>
      <c r="H308" s="15">
        <f t="shared" si="22"/>
        <v>8</v>
      </c>
      <c r="I308" s="15">
        <f t="shared" si="23"/>
        <v>11</v>
      </c>
      <c r="J308" s="22" t="str">
        <f t="shared" si="21"/>
        <v>LMQ</v>
      </c>
      <c r="K308" s="15">
        <f t="shared" si="24"/>
        <v>29</v>
      </c>
      <c r="M308" s="16"/>
      <c r="N308" s="16" t="s">
        <v>17</v>
      </c>
      <c r="O308" s="16"/>
      <c r="P308" s="51" t="s">
        <v>657</v>
      </c>
    </row>
    <row r="309" spans="1:16" ht="16.2" customHeight="1" x14ac:dyDescent="0.25">
      <c r="A309" s="18">
        <v>305</v>
      </c>
      <c r="B309" s="19" t="s">
        <v>658</v>
      </c>
      <c r="C309" s="20" t="s">
        <v>659</v>
      </c>
      <c r="D309" s="20" t="str">
        <f t="shared" si="20"/>
        <v xml:space="preserve">PHMETRO (EN SNM) (3 puntos)
</v>
      </c>
      <c r="E309" s="21">
        <v>6.41</v>
      </c>
      <c r="F309" s="21">
        <v>246.82</v>
      </c>
      <c r="G309" s="19" t="s">
        <v>16</v>
      </c>
      <c r="H309" s="15">
        <f t="shared" si="22"/>
        <v>8</v>
      </c>
      <c r="I309" s="15">
        <f t="shared" si="23"/>
        <v>11</v>
      </c>
      <c r="J309" s="22" t="str">
        <f t="shared" si="21"/>
        <v>LMQ</v>
      </c>
      <c r="K309" s="15">
        <f t="shared" si="24"/>
        <v>29</v>
      </c>
      <c r="M309" s="16"/>
      <c r="N309" s="16" t="s">
        <v>17</v>
      </c>
      <c r="O309" s="16"/>
      <c r="P309" s="51" t="s">
        <v>657</v>
      </c>
    </row>
    <row r="310" spans="1:16" ht="16.2" customHeight="1" x14ac:dyDescent="0.25">
      <c r="A310" s="18">
        <v>306</v>
      </c>
      <c r="B310" s="19" t="s">
        <v>660</v>
      </c>
      <c r="C310" s="20" t="s">
        <v>661</v>
      </c>
      <c r="D310" s="20" t="str">
        <f t="shared" si="20"/>
        <v xml:space="preserve">CONDUCTIMETRO
</v>
      </c>
      <c r="E310" s="21">
        <v>7.77</v>
      </c>
      <c r="F310" s="21">
        <v>299.33</v>
      </c>
      <c r="G310" s="19" t="s">
        <v>16</v>
      </c>
      <c r="H310" s="15">
        <f t="shared" si="22"/>
        <v>8</v>
      </c>
      <c r="I310" s="15">
        <f t="shared" si="23"/>
        <v>11</v>
      </c>
      <c r="J310" s="22" t="str">
        <f t="shared" si="21"/>
        <v>LMQ</v>
      </c>
      <c r="K310" s="15">
        <f t="shared" si="24"/>
        <v>15</v>
      </c>
      <c r="M310" s="16"/>
      <c r="N310" s="16" t="s">
        <v>17</v>
      </c>
      <c r="O310" s="16"/>
      <c r="P310" s="51" t="s">
        <v>662</v>
      </c>
    </row>
    <row r="311" spans="1:16" ht="16.2" customHeight="1" x14ac:dyDescent="0.25">
      <c r="A311" s="18">
        <v>307</v>
      </c>
      <c r="B311" s="19" t="s">
        <v>663</v>
      </c>
      <c r="C311" s="20" t="s">
        <v>664</v>
      </c>
      <c r="D311" s="20" t="str">
        <f t="shared" si="20"/>
        <v xml:space="preserve">MRC PH SECUNDARIO (LOTE DE 50 UU X 200 ml / MRC001 y MRC 002
</v>
      </c>
      <c r="E311" s="21">
        <v>3.89</v>
      </c>
      <c r="F311" s="21">
        <v>149.71</v>
      </c>
      <c r="G311" s="19" t="s">
        <v>16</v>
      </c>
      <c r="H311" s="15">
        <f t="shared" si="22"/>
        <v>8</v>
      </c>
      <c r="I311" s="15">
        <f t="shared" si="23"/>
        <v>11</v>
      </c>
      <c r="J311" s="22" t="str">
        <f t="shared" si="21"/>
        <v>LMQ</v>
      </c>
      <c r="K311" s="15">
        <f t="shared" si="24"/>
        <v>62</v>
      </c>
      <c r="M311" s="16"/>
      <c r="N311" s="16" t="s">
        <v>17</v>
      </c>
      <c r="O311" s="16"/>
      <c r="P311" s="51" t="s">
        <v>665</v>
      </c>
    </row>
    <row r="312" spans="1:16" ht="16.2" customHeight="1" x14ac:dyDescent="0.25">
      <c r="A312" s="18">
        <v>308</v>
      </c>
      <c r="B312" s="19" t="s">
        <v>666</v>
      </c>
      <c r="C312" s="20" t="s">
        <v>667</v>
      </c>
      <c r="D312" s="20" t="str">
        <f t="shared" si="20"/>
        <v xml:space="preserve">MRC PH (LOTE DE 50 UU X 500 ml) / MRC004, MRC005 y MRC 006
</v>
      </c>
      <c r="E312" s="21">
        <v>3.89</v>
      </c>
      <c r="F312" s="21">
        <v>149.71</v>
      </c>
      <c r="G312" s="19" t="s">
        <v>16</v>
      </c>
      <c r="H312" s="15">
        <f t="shared" si="22"/>
        <v>8</v>
      </c>
      <c r="I312" s="15">
        <f t="shared" si="23"/>
        <v>11</v>
      </c>
      <c r="J312" s="22" t="str">
        <f t="shared" si="21"/>
        <v>LMQ</v>
      </c>
      <c r="K312" s="15">
        <f t="shared" si="24"/>
        <v>60</v>
      </c>
      <c r="M312" s="16"/>
      <c r="N312" s="16" t="s">
        <v>17</v>
      </c>
      <c r="O312" s="16"/>
      <c r="P312" s="51" t="s">
        <v>665</v>
      </c>
    </row>
    <row r="313" spans="1:16" ht="16.2" customHeight="1" x14ac:dyDescent="0.25">
      <c r="A313" s="18">
        <v>309</v>
      </c>
      <c r="B313" s="19" t="s">
        <v>668</v>
      </c>
      <c r="C313" s="20" t="s">
        <v>669</v>
      </c>
      <c r="D313" s="20" t="str">
        <f t="shared" si="20"/>
        <v xml:space="preserve">MRC CONDUCTIVIDAD ELECTROLITICA (LOTE 50 UU X 500 ml) MRC009 / MRC010 / MRC011
</v>
      </c>
      <c r="E313" s="21">
        <v>10.39</v>
      </c>
      <c r="F313" s="21">
        <v>400</v>
      </c>
      <c r="G313" s="19" t="s">
        <v>16</v>
      </c>
      <c r="H313" s="15">
        <f t="shared" si="22"/>
        <v>8</v>
      </c>
      <c r="I313" s="15">
        <f t="shared" si="23"/>
        <v>11</v>
      </c>
      <c r="J313" s="22" t="str">
        <f t="shared" si="21"/>
        <v>LMQ</v>
      </c>
      <c r="K313" s="15">
        <f t="shared" si="24"/>
        <v>80</v>
      </c>
      <c r="M313" s="16"/>
      <c r="N313" s="16" t="s">
        <v>17</v>
      </c>
      <c r="O313" s="16"/>
      <c r="P313" s="51" t="s">
        <v>670</v>
      </c>
    </row>
    <row r="314" spans="1:16" ht="16.2" customHeight="1" x14ac:dyDescent="0.25">
      <c r="A314" s="18">
        <v>310</v>
      </c>
      <c r="B314" s="19" t="s">
        <v>671</v>
      </c>
      <c r="C314" s="20" t="s">
        <v>672</v>
      </c>
      <c r="D314" s="20" t="str">
        <f t="shared" si="20"/>
        <v xml:space="preserve">DETERMINACIÓN EN QUÍMICA (CALIBRACIÓN)
</v>
      </c>
      <c r="E314" s="21">
        <v>5.42</v>
      </c>
      <c r="F314" s="21">
        <v>208.49</v>
      </c>
      <c r="G314" s="19" t="s">
        <v>16</v>
      </c>
      <c r="H314" s="15">
        <f t="shared" si="22"/>
        <v>8</v>
      </c>
      <c r="I314" s="15">
        <f t="shared" si="23"/>
        <v>11</v>
      </c>
      <c r="J314" s="22" t="str">
        <f t="shared" si="21"/>
        <v>LMQ</v>
      </c>
      <c r="K314" s="15">
        <f t="shared" si="24"/>
        <v>40</v>
      </c>
      <c r="M314" s="16" t="s">
        <v>17</v>
      </c>
      <c r="N314" s="16"/>
      <c r="O314" s="16"/>
      <c r="P314" s="52"/>
    </row>
    <row r="315" spans="1:16" ht="16.2" customHeight="1" x14ac:dyDescent="0.25">
      <c r="A315" s="25">
        <v>311</v>
      </c>
      <c r="B315" s="26" t="s">
        <v>673</v>
      </c>
      <c r="C315" s="27" t="s">
        <v>674</v>
      </c>
      <c r="D315" s="27" t="str">
        <f t="shared" si="20"/>
        <v xml:space="preserve">CRONOMETROS RESOLUCION  O,O1 s
</v>
      </c>
      <c r="E315" s="28">
        <v>8.35</v>
      </c>
      <c r="F315" s="28">
        <v>321.51</v>
      </c>
      <c r="G315" s="26" t="s">
        <v>16</v>
      </c>
      <c r="H315" s="29">
        <f t="shared" si="22"/>
        <v>8</v>
      </c>
      <c r="I315" s="29">
        <f t="shared" si="23"/>
        <v>11</v>
      </c>
      <c r="J315" s="30" t="str">
        <f t="shared" si="21"/>
        <v>LTF</v>
      </c>
      <c r="K315" s="29">
        <f t="shared" si="24"/>
        <v>32</v>
      </c>
      <c r="M315" s="32"/>
      <c r="N315" s="31" t="s">
        <v>17</v>
      </c>
      <c r="O315" s="31"/>
      <c r="P315" s="178" t="s">
        <v>675</v>
      </c>
    </row>
    <row r="316" spans="1:16" ht="16.2" customHeight="1" x14ac:dyDescent="0.25">
      <c r="A316" s="25">
        <v>312</v>
      </c>
      <c r="B316" s="26" t="s">
        <v>676</v>
      </c>
      <c r="C316" s="27" t="s">
        <v>677</v>
      </c>
      <c r="D316" s="27" t="str">
        <f t="shared" si="20"/>
        <v xml:space="preserve">TACÓMETRO OPTICO
</v>
      </c>
      <c r="E316" s="28">
        <v>9.49</v>
      </c>
      <c r="F316" s="28">
        <v>365.56</v>
      </c>
      <c r="G316" s="26" t="s">
        <v>16</v>
      </c>
      <c r="H316" s="29">
        <f t="shared" si="22"/>
        <v>8</v>
      </c>
      <c r="I316" s="29">
        <f t="shared" si="23"/>
        <v>11</v>
      </c>
      <c r="J316" s="30" t="str">
        <f t="shared" si="21"/>
        <v>LTF</v>
      </c>
      <c r="K316" s="29">
        <f t="shared" si="24"/>
        <v>18</v>
      </c>
      <c r="M316" s="32"/>
      <c r="N316" s="31" t="s">
        <v>17</v>
      </c>
      <c r="O316" s="31"/>
      <c r="P316" s="179"/>
    </row>
    <row r="317" spans="1:16" ht="16.2" customHeight="1" x14ac:dyDescent="0.25">
      <c r="A317" s="25">
        <v>313</v>
      </c>
      <c r="B317" s="26" t="s">
        <v>678</v>
      </c>
      <c r="C317" s="27" t="s">
        <v>679</v>
      </c>
      <c r="D317" s="27" t="str">
        <f t="shared" si="20"/>
        <v xml:space="preserve">Calibración de Generador de Frecuencia (medición de </v>
      </c>
      <c r="E317" s="28">
        <v>40.869999999999997</v>
      </c>
      <c r="F317" s="30">
        <v>1573.33</v>
      </c>
      <c r="G317" s="26" t="s">
        <v>16</v>
      </c>
      <c r="H317" s="29">
        <f t="shared" si="22"/>
        <v>8</v>
      </c>
      <c r="I317" s="29">
        <f t="shared" si="23"/>
        <v>11</v>
      </c>
      <c r="J317" s="30" t="str">
        <f t="shared" si="21"/>
        <v>LTF</v>
      </c>
      <c r="K317" s="29">
        <f t="shared" si="24"/>
        <v>53</v>
      </c>
      <c r="M317" s="32"/>
      <c r="N317" s="31" t="s">
        <v>17</v>
      </c>
      <c r="O317" s="31"/>
      <c r="P317" s="179"/>
    </row>
    <row r="318" spans="1:16" ht="16.2" customHeight="1" x14ac:dyDescent="0.25">
      <c r="A318" s="25">
        <v>314</v>
      </c>
      <c r="B318" s="26" t="s">
        <v>680</v>
      </c>
      <c r="C318" s="27" t="s">
        <v>681</v>
      </c>
      <c r="D318" s="27" t="str">
        <f t="shared" si="20"/>
        <v xml:space="preserve">ESTROBOSCOPIOS
</v>
      </c>
      <c r="E318" s="28">
        <v>10.68</v>
      </c>
      <c r="F318" s="28">
        <v>411.1</v>
      </c>
      <c r="G318" s="26" t="s">
        <v>16</v>
      </c>
      <c r="H318" s="29">
        <f t="shared" si="22"/>
        <v>8</v>
      </c>
      <c r="I318" s="29">
        <f t="shared" si="23"/>
        <v>11</v>
      </c>
      <c r="J318" s="30" t="str">
        <f t="shared" si="21"/>
        <v>LTF</v>
      </c>
      <c r="K318" s="29">
        <f t="shared" si="24"/>
        <v>16</v>
      </c>
      <c r="M318" s="32"/>
      <c r="N318" s="31" t="s">
        <v>17</v>
      </c>
      <c r="O318" s="31"/>
      <c r="P318" s="179"/>
    </row>
    <row r="319" spans="1:16" ht="16.2" customHeight="1" x14ac:dyDescent="0.25">
      <c r="A319" s="25">
        <v>315</v>
      </c>
      <c r="B319" s="26" t="s">
        <v>682</v>
      </c>
      <c r="C319" s="27" t="s">
        <v>683</v>
      </c>
      <c r="D319" s="27" t="str">
        <f t="shared" si="20"/>
        <v xml:space="preserve">DETERMINACIÓN EN TIEMPO Y FRECUENCIA (ESPECIALES)
</v>
      </c>
      <c r="E319" s="28">
        <v>8.31</v>
      </c>
      <c r="F319" s="28">
        <v>319.91000000000003</v>
      </c>
      <c r="G319" s="26" t="s">
        <v>16</v>
      </c>
      <c r="H319" s="29">
        <f t="shared" si="22"/>
        <v>8</v>
      </c>
      <c r="I319" s="29">
        <f t="shared" si="23"/>
        <v>11</v>
      </c>
      <c r="J319" s="30" t="str">
        <f t="shared" si="21"/>
        <v>LTF</v>
      </c>
      <c r="K319" s="29">
        <f t="shared" si="24"/>
        <v>51</v>
      </c>
      <c r="M319" s="32"/>
      <c r="N319" s="31" t="s">
        <v>17</v>
      </c>
      <c r="O319" s="31"/>
      <c r="P319" s="180"/>
    </row>
    <row r="320" spans="1:16" ht="16.2" customHeight="1" x14ac:dyDescent="0.25">
      <c r="A320" s="18">
        <v>316</v>
      </c>
      <c r="B320" s="19" t="s">
        <v>684</v>
      </c>
      <c r="C320" s="20" t="s">
        <v>685</v>
      </c>
      <c r="D320" s="20" t="str">
        <f t="shared" si="20"/>
        <v xml:space="preserve">MEDIDORES DE GAS DOMICILIARIOS (hasta 03 uu de las mismas características metrológicas)
</v>
      </c>
      <c r="E320" s="21">
        <v>5.77</v>
      </c>
      <c r="F320" s="21">
        <v>221.97</v>
      </c>
      <c r="G320" s="19" t="s">
        <v>16</v>
      </c>
      <c r="H320" s="15">
        <f t="shared" si="22"/>
        <v>8</v>
      </c>
      <c r="I320" s="15">
        <f t="shared" si="23"/>
        <v>11</v>
      </c>
      <c r="J320" s="22" t="str">
        <f t="shared" si="21"/>
        <v>LFG</v>
      </c>
      <c r="K320" s="15">
        <f t="shared" si="24"/>
        <v>89</v>
      </c>
      <c r="M320" s="16"/>
      <c r="N320" s="16" t="s">
        <v>17</v>
      </c>
      <c r="O320" s="16"/>
      <c r="P320" s="181" t="s">
        <v>686</v>
      </c>
    </row>
    <row r="321" spans="1:16" ht="16.2" customHeight="1" x14ac:dyDescent="0.25">
      <c r="A321" s="18">
        <v>317</v>
      </c>
      <c r="B321" s="19" t="s">
        <v>687</v>
      </c>
      <c r="C321" s="20" t="s">
        <v>688</v>
      </c>
      <c r="D321" s="20" t="str">
        <f t="shared" si="20"/>
        <v xml:space="preserve">MEDIDIORES DE GAS DE USO INDUSTRIAL
</v>
      </c>
      <c r="E321" s="21">
        <v>8.49</v>
      </c>
      <c r="F321" s="21">
        <v>326.75</v>
      </c>
      <c r="G321" s="19" t="s">
        <v>16</v>
      </c>
      <c r="H321" s="15">
        <f t="shared" si="22"/>
        <v>8</v>
      </c>
      <c r="I321" s="15">
        <f t="shared" si="23"/>
        <v>11</v>
      </c>
      <c r="J321" s="22" t="str">
        <f t="shared" si="21"/>
        <v>LFG</v>
      </c>
      <c r="K321" s="15">
        <f t="shared" si="24"/>
        <v>37</v>
      </c>
      <c r="M321" s="16"/>
      <c r="N321" s="16" t="s">
        <v>17</v>
      </c>
      <c r="O321" s="16"/>
      <c r="P321" s="182"/>
    </row>
    <row r="322" spans="1:16" ht="16.2" customHeight="1" x14ac:dyDescent="0.25">
      <c r="A322" s="18">
        <v>318</v>
      </c>
      <c r="B322" s="19" t="s">
        <v>689</v>
      </c>
      <c r="C322" s="20" t="s">
        <v>690</v>
      </c>
      <c r="D322" s="20" t="str">
        <f t="shared" si="20"/>
        <v xml:space="preserve">Ensayos de Evaluación de medidores de gas de tipo diafragma sin dispositivo de conversión de volumen por temperatura incorporado (G1,6; G2,5 y G4)
</v>
      </c>
      <c r="E322" s="49">
        <v>365.01</v>
      </c>
      <c r="F322" s="50">
        <v>14052.94</v>
      </c>
      <c r="G322" s="19" t="s">
        <v>16</v>
      </c>
      <c r="H322" s="15">
        <f t="shared" si="22"/>
        <v>8</v>
      </c>
      <c r="I322" s="15">
        <f t="shared" si="23"/>
        <v>11</v>
      </c>
      <c r="J322" s="22" t="str">
        <f t="shared" si="21"/>
        <v>LFG</v>
      </c>
      <c r="K322" s="15">
        <f t="shared" si="24"/>
        <v>148</v>
      </c>
      <c r="M322" s="16"/>
      <c r="N322" s="16" t="s">
        <v>17</v>
      </c>
      <c r="O322" s="16"/>
      <c r="P322" s="182"/>
    </row>
    <row r="323" spans="1:16" ht="16.2" customHeight="1" x14ac:dyDescent="0.25">
      <c r="A323" s="18">
        <v>319</v>
      </c>
      <c r="B323" s="19" t="s">
        <v>691</v>
      </c>
      <c r="C323" s="20" t="s">
        <v>692</v>
      </c>
      <c r="D323" s="20" t="str">
        <f t="shared" si="20"/>
        <v xml:space="preserve">Ensayos de Evaluación de medidores de gas de tipo diafragma sin dispositivo de conversión de volumen por temperatura incorporado (G6 ó G10)
</v>
      </c>
      <c r="E323" s="49">
        <v>421.56</v>
      </c>
      <c r="F323" s="50">
        <v>16230.12</v>
      </c>
      <c r="G323" s="19" t="s">
        <v>16</v>
      </c>
      <c r="H323" s="15">
        <f t="shared" si="22"/>
        <v>8</v>
      </c>
      <c r="I323" s="15">
        <f t="shared" si="23"/>
        <v>11</v>
      </c>
      <c r="J323" s="22" t="str">
        <f t="shared" si="21"/>
        <v>LFG</v>
      </c>
      <c r="K323" s="15">
        <f t="shared" si="24"/>
        <v>141</v>
      </c>
      <c r="M323" s="16"/>
      <c r="N323" s="16" t="s">
        <v>17</v>
      </c>
      <c r="O323" s="16"/>
      <c r="P323" s="183"/>
    </row>
    <row r="324" spans="1:16" ht="24.6" customHeight="1" x14ac:dyDescent="0.25">
      <c r="A324" s="18">
        <v>320</v>
      </c>
      <c r="B324" s="19" t="s">
        <v>693</v>
      </c>
      <c r="C324" s="20" t="s">
        <v>694</v>
      </c>
      <c r="D324" s="20" t="str">
        <f t="shared" si="20"/>
        <v xml:space="preserve">DETERMINACIÓN EN FLUJO DE GASES (ESPECIALES)
</v>
      </c>
      <c r="E324" s="21">
        <v>12.65</v>
      </c>
      <c r="F324" s="21">
        <v>487.07</v>
      </c>
      <c r="G324" s="19" t="s">
        <v>16</v>
      </c>
      <c r="H324" s="15">
        <f t="shared" si="22"/>
        <v>8</v>
      </c>
      <c r="I324" s="15">
        <f t="shared" si="23"/>
        <v>11</v>
      </c>
      <c r="J324" s="22" t="str">
        <f t="shared" si="21"/>
        <v>LFG</v>
      </c>
      <c r="K324" s="15">
        <f t="shared" si="24"/>
        <v>46</v>
      </c>
      <c r="M324" s="16"/>
      <c r="N324" s="16" t="s">
        <v>17</v>
      </c>
      <c r="O324" s="16"/>
      <c r="P324" s="53" t="s">
        <v>695</v>
      </c>
    </row>
    <row r="325" spans="1:16" ht="20.399999999999999" customHeight="1" x14ac:dyDescent="0.25">
      <c r="A325" s="25">
        <v>321</v>
      </c>
      <c r="B325" s="26" t="s">
        <v>696</v>
      </c>
      <c r="C325" s="44" t="s">
        <v>697</v>
      </c>
      <c r="D325" s="27" t="str">
        <f t="shared" ref="D325:D350" si="25">MID(C325,1,K325-1)</f>
        <v xml:space="preserve">VERIFICACION INICIAL DE MEDIDORES DE AGUA DE 25 mm / NMP 005:2011 (Hasta 5 uu del mismo modelo)
</v>
      </c>
      <c r="E325" s="28">
        <v>3.9</v>
      </c>
      <c r="F325" s="28">
        <v>150.24</v>
      </c>
      <c r="G325" s="26" t="s">
        <v>16</v>
      </c>
      <c r="H325" s="29">
        <f t="shared" si="22"/>
        <v>8</v>
      </c>
      <c r="I325" s="29">
        <f t="shared" si="23"/>
        <v>11</v>
      </c>
      <c r="J325" s="30" t="str">
        <f t="shared" ref="J325:J350" si="26">MID(B325,H325,I325-H325)</f>
        <v>LFL</v>
      </c>
      <c r="K325" s="29">
        <f t="shared" si="24"/>
        <v>97</v>
      </c>
      <c r="M325" s="31"/>
      <c r="N325" s="31" t="s">
        <v>17</v>
      </c>
      <c r="O325" s="31"/>
      <c r="P325" s="33" t="s">
        <v>698</v>
      </c>
    </row>
    <row r="326" spans="1:16" ht="22.8" customHeight="1" x14ac:dyDescent="0.25">
      <c r="A326" s="25">
        <v>322</v>
      </c>
      <c r="B326" s="26" t="s">
        <v>699</v>
      </c>
      <c r="C326" s="44" t="s">
        <v>700</v>
      </c>
      <c r="D326" s="27" t="str">
        <f t="shared" si="25"/>
        <v xml:space="preserve">VERIFICACION INICIAL DE MEDIDORES DE AGUA DE 32 mm / NMP 005:2011 (Hasta 4 uu del mismo modelo)
</v>
      </c>
      <c r="E326" s="28">
        <v>3.9</v>
      </c>
      <c r="F326" s="28">
        <v>150.24</v>
      </c>
      <c r="G326" s="26" t="s">
        <v>16</v>
      </c>
      <c r="H326" s="29">
        <f t="shared" ref="H326:H334" si="27">SEARCH("L",B326,1)</f>
        <v>8</v>
      </c>
      <c r="I326" s="29">
        <f t="shared" ref="I326:I351" si="28">SEARCH(" ",B326,H326)</f>
        <v>11</v>
      </c>
      <c r="J326" s="30" t="str">
        <f t="shared" si="26"/>
        <v>LFL</v>
      </c>
      <c r="K326" s="29">
        <f t="shared" ref="K326:K350" si="29">SEARCH("Base",C326,1)</f>
        <v>97</v>
      </c>
      <c r="M326" s="31"/>
      <c r="N326" s="31" t="s">
        <v>17</v>
      </c>
      <c r="O326" s="31"/>
      <c r="P326" s="33" t="s">
        <v>698</v>
      </c>
    </row>
    <row r="327" spans="1:16" ht="20.399999999999999" customHeight="1" x14ac:dyDescent="0.25">
      <c r="A327" s="25">
        <v>323</v>
      </c>
      <c r="B327" s="26" t="s">
        <v>701</v>
      </c>
      <c r="C327" s="44" t="s">
        <v>702</v>
      </c>
      <c r="D327" s="27" t="str">
        <f t="shared" si="25"/>
        <v xml:space="preserve">VERIFICACION INICIAL DE MEDIDORES DE AGUA DE 40 mm / NMP 005:2011 (Hasta 3 uu del mismo modelo)
</v>
      </c>
      <c r="E327" s="28">
        <v>3.9</v>
      </c>
      <c r="F327" s="28">
        <v>150.24</v>
      </c>
      <c r="G327" s="26" t="s">
        <v>16</v>
      </c>
      <c r="H327" s="29">
        <f t="shared" si="27"/>
        <v>8</v>
      </c>
      <c r="I327" s="29">
        <f t="shared" si="28"/>
        <v>11</v>
      </c>
      <c r="J327" s="30" t="str">
        <f t="shared" si="26"/>
        <v>LFL</v>
      </c>
      <c r="K327" s="29">
        <f t="shared" si="29"/>
        <v>97</v>
      </c>
      <c r="M327" s="31"/>
      <c r="N327" s="31" t="s">
        <v>17</v>
      </c>
      <c r="O327" s="31"/>
      <c r="P327" s="33" t="s">
        <v>698</v>
      </c>
    </row>
    <row r="328" spans="1:16" ht="22.8" customHeight="1" x14ac:dyDescent="0.25">
      <c r="A328" s="25">
        <v>324</v>
      </c>
      <c r="B328" s="26" t="s">
        <v>703</v>
      </c>
      <c r="C328" s="27" t="s">
        <v>704</v>
      </c>
      <c r="D328" s="27" t="str">
        <f t="shared" si="25"/>
        <v xml:space="preserve">VERIFICACION INICIAL DE MEDIDORES DE AGUA DE 50 mm / NMP 005:2011 (Por cada unidad)
</v>
      </c>
      <c r="E328" s="28">
        <v>3.9</v>
      </c>
      <c r="F328" s="28">
        <v>150.24</v>
      </c>
      <c r="G328" s="26" t="s">
        <v>16</v>
      </c>
      <c r="H328" s="29">
        <f t="shared" si="27"/>
        <v>8</v>
      </c>
      <c r="I328" s="29">
        <f t="shared" si="28"/>
        <v>11</v>
      </c>
      <c r="J328" s="30" t="str">
        <f t="shared" si="26"/>
        <v>LFL</v>
      </c>
      <c r="K328" s="29">
        <f t="shared" si="29"/>
        <v>85</v>
      </c>
      <c r="M328" s="31"/>
      <c r="N328" s="31" t="s">
        <v>17</v>
      </c>
      <c r="O328" s="31"/>
      <c r="P328" s="33" t="s">
        <v>698</v>
      </c>
    </row>
    <row r="329" spans="1:16" ht="22.2" customHeight="1" x14ac:dyDescent="0.25">
      <c r="A329" s="25">
        <v>325</v>
      </c>
      <c r="B329" s="26" t="s">
        <v>705</v>
      </c>
      <c r="C329" s="27" t="s">
        <v>706</v>
      </c>
      <c r="D329" s="27" t="str">
        <f t="shared" si="25"/>
        <v xml:space="preserve">VERIFICACION INICIAL DE MEDIDORES DE AGUA DE 80 mm / NMP 005:2011 (Por cada unidad)
</v>
      </c>
      <c r="E329" s="28">
        <v>5.47</v>
      </c>
      <c r="F329" s="28">
        <v>210.5</v>
      </c>
      <c r="G329" s="26" t="s">
        <v>16</v>
      </c>
      <c r="H329" s="29">
        <f t="shared" si="27"/>
        <v>8</v>
      </c>
      <c r="I329" s="29">
        <f t="shared" si="28"/>
        <v>11</v>
      </c>
      <c r="J329" s="30" t="str">
        <f t="shared" si="26"/>
        <v>LFL</v>
      </c>
      <c r="K329" s="29">
        <f t="shared" si="29"/>
        <v>85</v>
      </c>
      <c r="M329" s="31"/>
      <c r="N329" s="31" t="s">
        <v>17</v>
      </c>
      <c r="O329" s="31"/>
      <c r="P329" s="33" t="s">
        <v>698</v>
      </c>
    </row>
    <row r="330" spans="1:16" ht="24" customHeight="1" x14ac:dyDescent="0.25">
      <c r="A330" s="25">
        <v>326</v>
      </c>
      <c r="B330" s="26" t="s">
        <v>707</v>
      </c>
      <c r="C330" s="27" t="s">
        <v>708</v>
      </c>
      <c r="D330" s="27" t="str">
        <f t="shared" si="25"/>
        <v xml:space="preserve">VERIFICACION INICIAL DE MEDIDORES DE AGUA DE 100 mm / NMP 005:2011 (Por cada unidad)
</v>
      </c>
      <c r="E330" s="28">
        <v>6.69</v>
      </c>
      <c r="F330" s="28">
        <v>257.64999999999998</v>
      </c>
      <c r="G330" s="26" t="s">
        <v>16</v>
      </c>
      <c r="H330" s="29">
        <f t="shared" si="27"/>
        <v>8</v>
      </c>
      <c r="I330" s="29">
        <f t="shared" si="28"/>
        <v>11</v>
      </c>
      <c r="J330" s="30" t="str">
        <f t="shared" si="26"/>
        <v>LFL</v>
      </c>
      <c r="K330" s="29">
        <f t="shared" si="29"/>
        <v>86</v>
      </c>
      <c r="M330" s="31"/>
      <c r="N330" s="31" t="s">
        <v>17</v>
      </c>
      <c r="O330" s="31"/>
      <c r="P330" s="33" t="s">
        <v>698</v>
      </c>
    </row>
    <row r="331" spans="1:16" ht="22.8" customHeight="1" x14ac:dyDescent="0.25">
      <c r="A331" s="25">
        <v>327</v>
      </c>
      <c r="B331" s="26" t="s">
        <v>709</v>
      </c>
      <c r="C331" s="27" t="s">
        <v>710</v>
      </c>
      <c r="D331" s="27" t="str">
        <f t="shared" si="25"/>
        <v xml:space="preserve">VERIFICACION INICIAL DE MEDIDORES DE AGUA DE 150 mm / NMP 005:2011 (Por cada unidad)
</v>
      </c>
      <c r="E331" s="28">
        <v>9.14</v>
      </c>
      <c r="F331" s="28">
        <v>351.95</v>
      </c>
      <c r="G331" s="26" t="s">
        <v>16</v>
      </c>
      <c r="H331" s="29">
        <f t="shared" si="27"/>
        <v>8</v>
      </c>
      <c r="I331" s="29">
        <f t="shared" si="28"/>
        <v>11</v>
      </c>
      <c r="J331" s="30" t="str">
        <f t="shared" si="26"/>
        <v>LFL</v>
      </c>
      <c r="K331" s="29">
        <f t="shared" si="29"/>
        <v>86</v>
      </c>
      <c r="M331" s="31"/>
      <c r="N331" s="31" t="s">
        <v>17</v>
      </c>
      <c r="O331" s="31"/>
      <c r="P331" s="33" t="s">
        <v>711</v>
      </c>
    </row>
    <row r="332" spans="1:16" ht="23.4" customHeight="1" x14ac:dyDescent="0.25">
      <c r="A332" s="25">
        <v>328</v>
      </c>
      <c r="B332" s="26" t="s">
        <v>712</v>
      </c>
      <c r="C332" s="27" t="s">
        <v>713</v>
      </c>
      <c r="D332" s="27" t="str">
        <f t="shared" si="25"/>
        <v xml:space="preserve">VERIFICACION INICIAL DE MEDIDORES DE AGUA DE 200 mm / NMP 005:2011 (Por cada unidad)
</v>
      </c>
      <c r="E332" s="28">
        <v>11.59</v>
      </c>
      <c r="F332" s="28">
        <v>446.26</v>
      </c>
      <c r="G332" s="26" t="s">
        <v>16</v>
      </c>
      <c r="H332" s="29">
        <f t="shared" si="27"/>
        <v>8</v>
      </c>
      <c r="I332" s="29">
        <f t="shared" si="28"/>
        <v>11</v>
      </c>
      <c r="J332" s="30" t="str">
        <f t="shared" si="26"/>
        <v>LFL</v>
      </c>
      <c r="K332" s="29">
        <f t="shared" si="29"/>
        <v>86</v>
      </c>
      <c r="M332" s="31"/>
      <c r="N332" s="31" t="s">
        <v>17</v>
      </c>
      <c r="O332" s="31"/>
      <c r="P332" s="33" t="s">
        <v>711</v>
      </c>
    </row>
    <row r="333" spans="1:16" ht="16.2" customHeight="1" x14ac:dyDescent="0.25">
      <c r="A333" s="25">
        <v>329</v>
      </c>
      <c r="B333" s="26" t="s">
        <v>714</v>
      </c>
      <c r="C333" s="27" t="s">
        <v>715</v>
      </c>
      <c r="D333" s="27" t="str">
        <f t="shared" si="25"/>
        <v xml:space="preserve">BANCO DE PRUEBAS DE MEDIDORES DE AGUA, SEGÚN NMP 005:2011
</v>
      </c>
      <c r="E333" s="28">
        <v>52.59</v>
      </c>
      <c r="F333" s="30">
        <v>2024.84</v>
      </c>
      <c r="G333" s="26" t="s">
        <v>16</v>
      </c>
      <c r="H333" s="29">
        <f t="shared" si="27"/>
        <v>8</v>
      </c>
      <c r="I333" s="29">
        <f t="shared" si="28"/>
        <v>11</v>
      </c>
      <c r="J333" s="30" t="str">
        <f t="shared" si="26"/>
        <v>LFL</v>
      </c>
      <c r="K333" s="29">
        <f t="shared" si="29"/>
        <v>59</v>
      </c>
      <c r="M333" s="31"/>
      <c r="N333" s="31" t="s">
        <v>17</v>
      </c>
      <c r="O333" s="31"/>
      <c r="P333" s="33" t="s">
        <v>716</v>
      </c>
    </row>
    <row r="334" spans="1:16" ht="16.2" customHeight="1" x14ac:dyDescent="0.25">
      <c r="A334" s="25">
        <v>330</v>
      </c>
      <c r="B334" s="26" t="s">
        <v>717</v>
      </c>
      <c r="C334" s="27" t="s">
        <v>718</v>
      </c>
      <c r="D334" s="27" t="str">
        <f t="shared" si="25"/>
        <v xml:space="preserve">DETERMINACIÓN EN FLUJO DE LÍQUIDOS (ESPECIALES)
</v>
      </c>
      <c r="E334" s="28">
        <v>11.2</v>
      </c>
      <c r="F334" s="28">
        <v>431.19</v>
      </c>
      <c r="G334" s="26" t="s">
        <v>16</v>
      </c>
      <c r="H334" s="29">
        <f t="shared" si="27"/>
        <v>8</v>
      </c>
      <c r="I334" s="29">
        <f t="shared" si="28"/>
        <v>11</v>
      </c>
      <c r="J334" s="30" t="str">
        <f t="shared" si="26"/>
        <v>LFL</v>
      </c>
      <c r="K334" s="29">
        <f t="shared" si="29"/>
        <v>49</v>
      </c>
      <c r="M334" s="31"/>
      <c r="N334" s="31" t="s">
        <v>17</v>
      </c>
      <c r="O334" s="31"/>
      <c r="P334" s="32" t="s">
        <v>719</v>
      </c>
    </row>
    <row r="335" spans="1:16" ht="16.2" customHeight="1" x14ac:dyDescent="0.25">
      <c r="A335" s="18">
        <v>331</v>
      </c>
      <c r="B335" s="19" t="s">
        <v>720</v>
      </c>
      <c r="C335" s="20" t="s">
        <v>721</v>
      </c>
      <c r="D335" s="20" t="str">
        <f t="shared" si="25"/>
        <v xml:space="preserve">EVALUACION DE PERSONAL TECNICO
</v>
      </c>
      <c r="E335" s="21">
        <v>5.67</v>
      </c>
      <c r="F335" s="21">
        <v>218.3</v>
      </c>
      <c r="G335" s="19" t="s">
        <v>16</v>
      </c>
      <c r="H335" s="15">
        <f>SEARCH("DM",B335,1)</f>
        <v>8</v>
      </c>
      <c r="I335" s="15">
        <f t="shared" si="28"/>
        <v>10</v>
      </c>
      <c r="J335" s="22" t="str">
        <f t="shared" si="26"/>
        <v>DM</v>
      </c>
      <c r="K335" s="15">
        <f t="shared" si="29"/>
        <v>32</v>
      </c>
      <c r="M335" s="34" t="s">
        <v>17</v>
      </c>
      <c r="N335" s="34"/>
      <c r="O335" s="34"/>
      <c r="P335" s="23"/>
    </row>
    <row r="336" spans="1:16" ht="16.2" customHeight="1" x14ac:dyDescent="0.25">
      <c r="A336" s="18">
        <v>332</v>
      </c>
      <c r="B336" s="19" t="s">
        <v>722</v>
      </c>
      <c r="C336" s="20" t="s">
        <v>723</v>
      </c>
      <c r="D336" s="20" t="str">
        <f t="shared" si="25"/>
        <v xml:space="preserve">EVALUACION EMPRESA CONTRASTADORA (LABORATORIO)
</v>
      </c>
      <c r="E336" s="21">
        <v>15.42</v>
      </c>
      <c r="F336" s="21">
        <v>593.78</v>
      </c>
      <c r="G336" s="19" t="s">
        <v>16</v>
      </c>
      <c r="H336" s="15">
        <f t="shared" ref="H336:H351" si="30">SEARCH("DM",B336,1)</f>
        <v>8</v>
      </c>
      <c r="I336" s="15">
        <f t="shared" si="28"/>
        <v>10</v>
      </c>
      <c r="J336" s="22" t="str">
        <f t="shared" si="26"/>
        <v>DM</v>
      </c>
      <c r="K336" s="15">
        <f t="shared" si="29"/>
        <v>48</v>
      </c>
      <c r="M336" s="34" t="s">
        <v>17</v>
      </c>
      <c r="N336" s="34"/>
      <c r="O336" s="34"/>
      <c r="P336" s="23"/>
    </row>
    <row r="337" spans="1:16" ht="16.2" customHeight="1" x14ac:dyDescent="0.25">
      <c r="A337" s="18">
        <v>333</v>
      </c>
      <c r="B337" s="19" t="s">
        <v>724</v>
      </c>
      <c r="C337" s="20" t="s">
        <v>725</v>
      </c>
      <c r="D337" s="20" t="str">
        <f t="shared" si="25"/>
        <v xml:space="preserve">EVALUACION DE UN PERSONAL TECNICO PARA LA VERIFICACION INICIAL DE MEDIDORES DE AGUA (IN SITU)
</v>
      </c>
      <c r="E337" s="21">
        <v>12.16</v>
      </c>
      <c r="F337" s="21">
        <v>468.04</v>
      </c>
      <c r="G337" s="19" t="s">
        <v>16</v>
      </c>
      <c r="H337" s="15">
        <f t="shared" si="30"/>
        <v>8</v>
      </c>
      <c r="I337" s="15">
        <f t="shared" si="28"/>
        <v>10</v>
      </c>
      <c r="J337" s="22" t="str">
        <f t="shared" si="26"/>
        <v>DM</v>
      </c>
      <c r="K337" s="15">
        <f t="shared" si="29"/>
        <v>95</v>
      </c>
      <c r="M337" s="34"/>
      <c r="N337" s="34"/>
      <c r="O337" s="34" t="s">
        <v>17</v>
      </c>
      <c r="P337" s="184" t="s">
        <v>726</v>
      </c>
    </row>
    <row r="338" spans="1:16" ht="22.95" customHeight="1" x14ac:dyDescent="0.25">
      <c r="A338" s="18">
        <v>334</v>
      </c>
      <c r="B338" s="19" t="s">
        <v>727</v>
      </c>
      <c r="C338" s="20" t="s">
        <v>728</v>
      </c>
      <c r="D338" s="20" t="str">
        <f t="shared" si="25"/>
        <v xml:space="preserve">EVALUACION DE UN PERSONAL TECNICO PARA LA VERIFICACION INICIAL DE MEDIDORES DE AGUA (A PARTIR DEL 2DO PERSONAL TÉCNICO EVALUADO EN UN MISMO DÍA DE COMISION)
</v>
      </c>
      <c r="E338" s="21">
        <v>5.13</v>
      </c>
      <c r="F338" s="21">
        <v>197.34</v>
      </c>
      <c r="G338" s="19" t="s">
        <v>16</v>
      </c>
      <c r="H338" s="15">
        <f t="shared" si="30"/>
        <v>8</v>
      </c>
      <c r="I338" s="15">
        <f t="shared" si="28"/>
        <v>10</v>
      </c>
      <c r="J338" s="22" t="str">
        <f t="shared" si="26"/>
        <v>DM</v>
      </c>
      <c r="K338" s="15">
        <f t="shared" si="29"/>
        <v>158</v>
      </c>
      <c r="M338" s="34"/>
      <c r="N338" s="34"/>
      <c r="O338" s="34" t="s">
        <v>17</v>
      </c>
      <c r="P338" s="185"/>
    </row>
    <row r="339" spans="1:16" ht="16.2" customHeight="1" x14ac:dyDescent="0.25">
      <c r="A339" s="18">
        <v>335</v>
      </c>
      <c r="B339" s="19" t="s">
        <v>729</v>
      </c>
      <c r="C339" s="20" t="s">
        <v>730</v>
      </c>
      <c r="D339" s="20" t="str">
        <f t="shared" si="25"/>
        <v xml:space="preserve">ENSAYO DE APTITUD 1 A 3 PARÁMETROS ( 8 PARTICIPANTES)
</v>
      </c>
      <c r="E339" s="54">
        <v>7.9630999999999993E-2</v>
      </c>
      <c r="F339" s="49">
        <v>306.58</v>
      </c>
      <c r="G339" s="19" t="s">
        <v>16</v>
      </c>
      <c r="H339" s="15">
        <f t="shared" si="30"/>
        <v>8</v>
      </c>
      <c r="I339" s="15">
        <f t="shared" si="28"/>
        <v>10</v>
      </c>
      <c r="J339" s="22" t="str">
        <f t="shared" si="26"/>
        <v>DM</v>
      </c>
      <c r="K339" s="15">
        <f t="shared" si="29"/>
        <v>55</v>
      </c>
      <c r="M339" s="34" t="s">
        <v>17</v>
      </c>
      <c r="N339" s="34"/>
      <c r="O339" s="34"/>
      <c r="P339" s="23"/>
    </row>
    <row r="340" spans="1:16" ht="16.2" customHeight="1" x14ac:dyDescent="0.25">
      <c r="A340" s="18">
        <v>336</v>
      </c>
      <c r="B340" s="19" t="s">
        <v>731</v>
      </c>
      <c r="C340" s="20" t="s">
        <v>732</v>
      </c>
      <c r="D340" s="20" t="str">
        <f t="shared" si="25"/>
        <v xml:space="preserve">ENSAYO DE APTITUD 4 A 6 PARÁMETROS ( 8 PARTICIPANTES)
</v>
      </c>
      <c r="E340" s="55">
        <v>0.117052</v>
      </c>
      <c r="F340" s="49">
        <v>450.65</v>
      </c>
      <c r="G340" s="19" t="s">
        <v>16</v>
      </c>
      <c r="H340" s="15">
        <f t="shared" si="30"/>
        <v>8</v>
      </c>
      <c r="I340" s="15">
        <f t="shared" si="28"/>
        <v>10</v>
      </c>
      <c r="J340" s="22" t="str">
        <f t="shared" si="26"/>
        <v>DM</v>
      </c>
      <c r="K340" s="15">
        <f t="shared" si="29"/>
        <v>55</v>
      </c>
      <c r="M340" s="34" t="s">
        <v>17</v>
      </c>
      <c r="N340" s="34"/>
      <c r="O340" s="34"/>
      <c r="P340" s="23"/>
    </row>
    <row r="341" spans="1:16" ht="16.2" customHeight="1" x14ac:dyDescent="0.25">
      <c r="A341" s="18">
        <v>337</v>
      </c>
      <c r="B341" s="19" t="s">
        <v>733</v>
      </c>
      <c r="C341" s="20" t="s">
        <v>734</v>
      </c>
      <c r="D341" s="20" t="str">
        <f t="shared" si="25"/>
        <v xml:space="preserve">ENSAYO DE APTITUD 7 A 9 PARÁMETROS ( 8 PARTICIPANTES)
</v>
      </c>
      <c r="E341" s="55">
        <v>0.15561</v>
      </c>
      <c r="F341" s="56">
        <v>599.1</v>
      </c>
      <c r="G341" s="19" t="s">
        <v>16</v>
      </c>
      <c r="H341" s="15">
        <f t="shared" si="30"/>
        <v>8</v>
      </c>
      <c r="I341" s="15">
        <f t="shared" si="28"/>
        <v>10</v>
      </c>
      <c r="J341" s="22" t="str">
        <f t="shared" si="26"/>
        <v>DM</v>
      </c>
      <c r="K341" s="15">
        <f t="shared" si="29"/>
        <v>55</v>
      </c>
      <c r="M341" s="34" t="s">
        <v>17</v>
      </c>
      <c r="N341" s="34"/>
      <c r="O341" s="34"/>
      <c r="P341" s="23"/>
    </row>
    <row r="342" spans="1:16" ht="16.2" customHeight="1" x14ac:dyDescent="0.25">
      <c r="A342" s="18">
        <v>338</v>
      </c>
      <c r="B342" s="19" t="s">
        <v>735</v>
      </c>
      <c r="C342" s="20" t="s">
        <v>736</v>
      </c>
      <c r="D342" s="20" t="str">
        <f t="shared" si="25"/>
        <v xml:space="preserve">ENSAYO DE APTITUD 10 A 12 PARÁMETROS ( 8 PARTICIPANTES)
</v>
      </c>
      <c r="E342" s="55">
        <v>0.19220999999999999</v>
      </c>
      <c r="F342" s="49">
        <v>740.01</v>
      </c>
      <c r="G342" s="19" t="s">
        <v>16</v>
      </c>
      <c r="H342" s="15">
        <f t="shared" si="30"/>
        <v>8</v>
      </c>
      <c r="I342" s="15">
        <f t="shared" si="28"/>
        <v>10</v>
      </c>
      <c r="J342" s="22" t="str">
        <f t="shared" si="26"/>
        <v>DM</v>
      </c>
      <c r="K342" s="15">
        <f t="shared" si="29"/>
        <v>57</v>
      </c>
      <c r="M342" s="34" t="s">
        <v>17</v>
      </c>
      <c r="N342" s="34"/>
      <c r="O342" s="34"/>
      <c r="P342" s="23"/>
    </row>
    <row r="343" spans="1:16" ht="16.2" customHeight="1" x14ac:dyDescent="0.25">
      <c r="A343" s="18">
        <v>339</v>
      </c>
      <c r="B343" s="19" t="s">
        <v>737</v>
      </c>
      <c r="C343" s="20" t="s">
        <v>738</v>
      </c>
      <c r="D343" s="20" t="str">
        <f t="shared" si="25"/>
        <v xml:space="preserve">INTERCOMPARACIÓN DE PATRONES DE MEDICIÓN - MEDIANA Y BAJA EXACTITUD ( 6 PARTICIPANTES)
</v>
      </c>
      <c r="E343" s="55">
        <v>0.123034</v>
      </c>
      <c r="F343" s="49">
        <v>473.68</v>
      </c>
      <c r="G343" s="19" t="s">
        <v>16</v>
      </c>
      <c r="H343" s="15">
        <f t="shared" si="30"/>
        <v>8</v>
      </c>
      <c r="I343" s="15">
        <f t="shared" si="28"/>
        <v>10</v>
      </c>
      <c r="J343" s="22" t="str">
        <f t="shared" si="26"/>
        <v>DM</v>
      </c>
      <c r="K343" s="15">
        <f t="shared" si="29"/>
        <v>88</v>
      </c>
      <c r="M343" s="34" t="s">
        <v>17</v>
      </c>
      <c r="N343" s="34"/>
      <c r="O343" s="34"/>
      <c r="P343" s="23"/>
    </row>
    <row r="344" spans="1:16" ht="16.2" customHeight="1" x14ac:dyDescent="0.25">
      <c r="A344" s="18">
        <v>340</v>
      </c>
      <c r="B344" s="19" t="s">
        <v>739</v>
      </c>
      <c r="C344" s="20" t="s">
        <v>740</v>
      </c>
      <c r="D344" s="20" t="str">
        <f t="shared" si="25"/>
        <v xml:space="preserve">INTERCOMPARACIÓN DE PATRONES DE MEDICIÓN - ALTA EXACTITUD ( 5 PARTICIPANTES)
</v>
      </c>
      <c r="E344" s="55">
        <v>0.19753799999999999</v>
      </c>
      <c r="F344" s="49">
        <v>760.52</v>
      </c>
      <c r="G344" s="19" t="s">
        <v>16</v>
      </c>
      <c r="H344" s="15">
        <f t="shared" si="30"/>
        <v>8</v>
      </c>
      <c r="I344" s="15">
        <f t="shared" si="28"/>
        <v>10</v>
      </c>
      <c r="J344" s="22" t="str">
        <f t="shared" si="26"/>
        <v>DM</v>
      </c>
      <c r="K344" s="15">
        <f t="shared" si="29"/>
        <v>78</v>
      </c>
      <c r="M344" s="34" t="s">
        <v>17</v>
      </c>
      <c r="N344" s="34"/>
      <c r="O344" s="34"/>
      <c r="P344" s="23"/>
    </row>
    <row r="345" spans="1:16" ht="16.2" customHeight="1" x14ac:dyDescent="0.25">
      <c r="A345" s="18">
        <v>341</v>
      </c>
      <c r="B345" s="19" t="s">
        <v>741</v>
      </c>
      <c r="C345" s="20" t="s">
        <v>742</v>
      </c>
      <c r="D345" s="20" t="str">
        <f t="shared" si="25"/>
        <v xml:space="preserve">INTERCOMPARACIÓN DE MULTÍMETROS DIGITALES HASTA 5 1/2 DIGITOS ( 4 PARTICIPANTES)
</v>
      </c>
      <c r="E345" s="57">
        <v>0.24291199999999999</v>
      </c>
      <c r="F345" s="49">
        <v>935.21</v>
      </c>
      <c r="G345" s="19" t="s">
        <v>16</v>
      </c>
      <c r="H345" s="15">
        <f t="shared" si="30"/>
        <v>8</v>
      </c>
      <c r="I345" s="15">
        <f t="shared" si="28"/>
        <v>10</v>
      </c>
      <c r="J345" s="22" t="str">
        <f t="shared" si="26"/>
        <v>DM</v>
      </c>
      <c r="K345" s="15">
        <f t="shared" si="29"/>
        <v>82</v>
      </c>
      <c r="M345" s="34" t="s">
        <v>17</v>
      </c>
      <c r="N345" s="34"/>
      <c r="O345" s="34"/>
      <c r="P345" s="23"/>
    </row>
    <row r="346" spans="1:16" ht="16.2" customHeight="1" x14ac:dyDescent="0.25">
      <c r="A346" s="18">
        <v>342</v>
      </c>
      <c r="B346" s="19" t="s">
        <v>743</v>
      </c>
      <c r="C346" s="20" t="s">
        <v>744</v>
      </c>
      <c r="D346" s="20" t="str">
        <f t="shared" si="25"/>
        <v xml:space="preserve">PASANTÍAS EN LOS LABORATORIOS DE METROLOGÍA ( 10 DÍAS)
</v>
      </c>
      <c r="E346" s="57">
        <v>0.53941799999999995</v>
      </c>
      <c r="F346" s="49">
        <v>2076.7600000000002</v>
      </c>
      <c r="G346" s="19" t="s">
        <v>16</v>
      </c>
      <c r="H346" s="15">
        <f t="shared" si="30"/>
        <v>8</v>
      </c>
      <c r="I346" s="15">
        <f t="shared" si="28"/>
        <v>10</v>
      </c>
      <c r="J346" s="22" t="str">
        <f t="shared" si="26"/>
        <v>DM</v>
      </c>
      <c r="K346" s="15">
        <f t="shared" si="29"/>
        <v>56</v>
      </c>
      <c r="M346" s="34" t="s">
        <v>17</v>
      </c>
      <c r="N346" s="34"/>
      <c r="O346" s="34"/>
      <c r="P346" s="23"/>
    </row>
    <row r="347" spans="1:16" ht="16.2" customHeight="1" x14ac:dyDescent="0.25">
      <c r="A347" s="18">
        <v>343</v>
      </c>
      <c r="B347" s="19" t="s">
        <v>745</v>
      </c>
      <c r="C347" s="20" t="s">
        <v>746</v>
      </c>
      <c r="D347" s="20" t="str">
        <f t="shared" si="25"/>
        <v xml:space="preserve">CURSOS ESPECIALIZADOS ( 16 HORAS / 4 DÍAS) ( SOLO TEORÍA SIN PRÁCTICAS DE LABORATORIO)
</v>
      </c>
      <c r="E347" s="57">
        <v>0.186751</v>
      </c>
      <c r="F347" s="49">
        <v>718.99</v>
      </c>
      <c r="G347" s="19" t="s">
        <v>16</v>
      </c>
      <c r="H347" s="15">
        <f t="shared" si="30"/>
        <v>8</v>
      </c>
      <c r="I347" s="15">
        <f t="shared" si="28"/>
        <v>10</v>
      </c>
      <c r="J347" s="22" t="str">
        <f t="shared" si="26"/>
        <v>DM</v>
      </c>
      <c r="K347" s="15">
        <f t="shared" si="29"/>
        <v>88</v>
      </c>
      <c r="M347" s="34"/>
      <c r="N347" s="34" t="s">
        <v>17</v>
      </c>
      <c r="O347" s="34"/>
      <c r="P347" s="186" t="s">
        <v>747</v>
      </c>
    </row>
    <row r="348" spans="1:16" ht="16.2" customHeight="1" x14ac:dyDescent="0.25">
      <c r="A348" s="18">
        <v>344</v>
      </c>
      <c r="B348" s="19" t="s">
        <v>748</v>
      </c>
      <c r="C348" s="20" t="s">
        <v>749</v>
      </c>
      <c r="D348" s="20" t="str">
        <f t="shared" si="25"/>
        <v xml:space="preserve">CURSOS ESPECIALIZADOS ( 20 HORAS / 5 DÍAS) ( CON PRÁCTICAS DE LABORATORIO)
</v>
      </c>
      <c r="E348" s="57">
        <v>0.361377</v>
      </c>
      <c r="F348" s="56">
        <v>1391.3</v>
      </c>
      <c r="G348" s="19" t="s">
        <v>16</v>
      </c>
      <c r="H348" s="15">
        <f t="shared" si="30"/>
        <v>8</v>
      </c>
      <c r="I348" s="15">
        <f t="shared" si="28"/>
        <v>10</v>
      </c>
      <c r="J348" s="22" t="str">
        <f t="shared" si="26"/>
        <v>DM</v>
      </c>
      <c r="K348" s="15">
        <f t="shared" si="29"/>
        <v>76</v>
      </c>
      <c r="M348" s="34"/>
      <c r="N348" s="34" t="s">
        <v>17</v>
      </c>
      <c r="O348" s="34"/>
      <c r="P348" s="187"/>
    </row>
    <row r="349" spans="1:16" ht="16.2" customHeight="1" x14ac:dyDescent="0.25">
      <c r="A349" s="18">
        <v>345</v>
      </c>
      <c r="B349" s="19" t="s">
        <v>750</v>
      </c>
      <c r="C349" s="20" t="s">
        <v>751</v>
      </c>
      <c r="D349" s="20" t="str">
        <f t="shared" si="25"/>
        <v xml:space="preserve">CURSOS ESPECIALIZADOS ( 24 HORAS / 6 DÍAS) ( SOLO TEORÍA SIN PRÁCTICAS DE LABORATORIO)
</v>
      </c>
      <c r="E349" s="57">
        <v>0.274117</v>
      </c>
      <c r="F349" s="49">
        <v>1055.3499999999999</v>
      </c>
      <c r="G349" s="19" t="s">
        <v>16</v>
      </c>
      <c r="H349" s="15">
        <f t="shared" si="30"/>
        <v>8</v>
      </c>
      <c r="I349" s="15">
        <f t="shared" si="28"/>
        <v>10</v>
      </c>
      <c r="J349" s="22" t="str">
        <f t="shared" si="26"/>
        <v>DM</v>
      </c>
      <c r="K349" s="15">
        <f t="shared" si="29"/>
        <v>88</v>
      </c>
      <c r="M349" s="34"/>
      <c r="N349" s="34" t="s">
        <v>17</v>
      </c>
      <c r="O349" s="34"/>
      <c r="P349" s="187"/>
    </row>
    <row r="350" spans="1:16" ht="16.2" customHeight="1" x14ac:dyDescent="0.25">
      <c r="A350" s="18">
        <v>346</v>
      </c>
      <c r="B350" s="19" t="s">
        <v>752</v>
      </c>
      <c r="C350" s="20" t="s">
        <v>753</v>
      </c>
      <c r="D350" s="20" t="str">
        <f t="shared" si="25"/>
        <v xml:space="preserve">CURSOS ESPECIALIZADOS ( 36 HORAS / 9 DÍAS) ( SOLO TEORÍA SIN PRÁCTICAS DE LABORATORIO)
</v>
      </c>
      <c r="E350" s="57">
        <v>0.40516400000000002</v>
      </c>
      <c r="F350" s="49">
        <v>1559.88</v>
      </c>
      <c r="G350" s="19" t="s">
        <v>16</v>
      </c>
      <c r="H350" s="15">
        <f t="shared" si="30"/>
        <v>8</v>
      </c>
      <c r="I350" s="15">
        <f t="shared" si="28"/>
        <v>10</v>
      </c>
      <c r="J350" s="22" t="str">
        <f t="shared" si="26"/>
        <v>DM</v>
      </c>
      <c r="K350" s="15">
        <f t="shared" si="29"/>
        <v>88</v>
      </c>
      <c r="M350" s="34"/>
      <c r="N350" s="34" t="s">
        <v>17</v>
      </c>
      <c r="O350" s="34"/>
      <c r="P350" s="188"/>
    </row>
    <row r="351" spans="1:16" ht="13.8" customHeight="1" x14ac:dyDescent="0.25">
      <c r="A351" s="58">
        <v>347</v>
      </c>
      <c r="B351" s="59" t="s">
        <v>754</v>
      </c>
      <c r="C351" s="60"/>
      <c r="D351" s="60" t="s">
        <v>755</v>
      </c>
      <c r="E351" s="61"/>
      <c r="F351" s="62"/>
      <c r="G351" s="59"/>
      <c r="H351" s="63" t="e">
        <f t="shared" si="30"/>
        <v>#VALUE!</v>
      </c>
      <c r="I351" s="63" t="e">
        <f t="shared" si="28"/>
        <v>#VALUE!</v>
      </c>
      <c r="J351" s="64" t="s">
        <v>1244</v>
      </c>
      <c r="K351" s="63"/>
      <c r="M351" s="65"/>
      <c r="N351" s="65"/>
      <c r="O351" s="65"/>
      <c r="P351" s="66"/>
    </row>
    <row r="352" spans="1:16" ht="21.6" customHeight="1" x14ac:dyDescent="0.25">
      <c r="A352" s="58">
        <v>348</v>
      </c>
      <c r="B352" s="59" t="s">
        <v>756</v>
      </c>
      <c r="C352" s="60"/>
      <c r="D352" s="60" t="s">
        <v>757</v>
      </c>
      <c r="E352" s="61"/>
      <c r="F352" s="62"/>
      <c r="G352" s="59"/>
      <c r="H352" s="63"/>
      <c r="I352" s="63"/>
      <c r="J352" s="64" t="s">
        <v>1244</v>
      </c>
      <c r="K352" s="63"/>
      <c r="M352" s="65" t="s">
        <v>17</v>
      </c>
      <c r="N352" s="65"/>
      <c r="O352" s="65"/>
      <c r="P352" s="66"/>
    </row>
    <row r="353" spans="1:17" ht="22.8" customHeight="1" x14ac:dyDescent="0.25">
      <c r="A353" s="58">
        <v>349</v>
      </c>
      <c r="B353" s="59" t="s">
        <v>758</v>
      </c>
      <c r="C353" s="60"/>
      <c r="D353" s="60" t="s">
        <v>759</v>
      </c>
      <c r="E353" s="61"/>
      <c r="F353" s="62"/>
      <c r="G353" s="59"/>
      <c r="H353" s="63"/>
      <c r="I353" s="63"/>
      <c r="J353" s="64" t="s">
        <v>1244</v>
      </c>
      <c r="K353" s="63"/>
      <c r="M353" s="65" t="s">
        <v>17</v>
      </c>
      <c r="N353" s="65"/>
      <c r="O353" s="65"/>
      <c r="P353" s="66"/>
    </row>
    <row r="354" spans="1:17" ht="16.2" customHeight="1" x14ac:dyDescent="0.25">
      <c r="A354" s="58">
        <v>350</v>
      </c>
      <c r="B354" s="59" t="s">
        <v>760</v>
      </c>
      <c r="C354" s="60"/>
      <c r="D354" s="60" t="s">
        <v>761</v>
      </c>
      <c r="E354" s="61"/>
      <c r="F354" s="62"/>
      <c r="G354" s="59"/>
      <c r="H354" s="63"/>
      <c r="I354" s="63"/>
      <c r="J354" s="64" t="s">
        <v>1244</v>
      </c>
      <c r="K354" s="63"/>
      <c r="M354" s="65" t="s">
        <v>17</v>
      </c>
      <c r="N354" s="65"/>
      <c r="O354" s="65"/>
      <c r="P354" s="66"/>
    </row>
    <row r="355" spans="1:17" ht="22.2" customHeight="1" x14ac:dyDescent="0.25">
      <c r="A355" s="58">
        <v>351</v>
      </c>
      <c r="B355" s="59" t="s">
        <v>762</v>
      </c>
      <c r="C355" s="60"/>
      <c r="D355" s="60" t="s">
        <v>763</v>
      </c>
      <c r="E355" s="61"/>
      <c r="F355" s="62"/>
      <c r="G355" s="59"/>
      <c r="H355" s="63"/>
      <c r="I355" s="63"/>
      <c r="J355" s="64" t="s">
        <v>1244</v>
      </c>
      <c r="K355" s="63"/>
      <c r="M355" s="65"/>
      <c r="N355" s="65" t="s">
        <v>17</v>
      </c>
      <c r="O355" s="65"/>
      <c r="P355" s="66" t="s">
        <v>764</v>
      </c>
    </row>
    <row r="356" spans="1:17" ht="23.4" customHeight="1" x14ac:dyDescent="0.25">
      <c r="A356" s="129">
        <v>352</v>
      </c>
      <c r="B356" s="130" t="s">
        <v>765</v>
      </c>
      <c r="C356" s="131"/>
      <c r="D356" s="131" t="s">
        <v>766</v>
      </c>
      <c r="E356" s="132"/>
      <c r="F356" s="133"/>
      <c r="G356" s="130"/>
      <c r="H356" s="134"/>
      <c r="I356" s="134"/>
      <c r="J356" s="135" t="s">
        <v>1244</v>
      </c>
      <c r="K356" s="63"/>
      <c r="M356" s="65"/>
      <c r="N356" s="65" t="s">
        <v>17</v>
      </c>
      <c r="O356" s="65"/>
      <c r="P356" s="66" t="s">
        <v>767</v>
      </c>
    </row>
    <row r="357" spans="1:17" ht="15.6" x14ac:dyDescent="0.25">
      <c r="A357" s="136"/>
      <c r="B357" s="136"/>
      <c r="C357" s="137"/>
      <c r="D357" s="137" t="s">
        <v>1245</v>
      </c>
      <c r="E357" s="137"/>
      <c r="F357" s="137"/>
      <c r="G357" s="136"/>
      <c r="H357" s="137"/>
      <c r="I357" s="137"/>
      <c r="J357" s="137"/>
      <c r="K357" s="138"/>
      <c r="L357" s="139"/>
      <c r="M357" s="140">
        <f>COUNTIF(M5:M356,"x")</f>
        <v>235</v>
      </c>
      <c r="N357" s="140">
        <f>COUNTIF(N5:N356,"x")</f>
        <v>105</v>
      </c>
      <c r="O357" s="140">
        <f>COUNTIF(O5:O356,"x")</f>
        <v>11</v>
      </c>
      <c r="P357" s="140"/>
      <c r="Q357" s="140">
        <f>SUM(M357:P357)</f>
        <v>351</v>
      </c>
    </row>
    <row r="358" spans="1:17" ht="15.6" x14ac:dyDescent="0.25">
      <c r="A358" s="136"/>
      <c r="B358" s="136"/>
      <c r="C358" s="137"/>
      <c r="D358" s="141" t="s">
        <v>1246</v>
      </c>
      <c r="E358" s="137"/>
      <c r="F358" s="137"/>
      <c r="G358" s="136"/>
      <c r="H358" s="137"/>
      <c r="I358" s="137"/>
      <c r="J358" s="137"/>
      <c r="K358" s="138"/>
      <c r="L358" s="139"/>
      <c r="M358" s="175">
        <f>SUM(M357:O357)</f>
        <v>351</v>
      </c>
      <c r="N358" s="176"/>
      <c r="O358" s="177"/>
      <c r="P358" s="140"/>
      <c r="Q358" s="140"/>
    </row>
  </sheetData>
  <mergeCells count="22">
    <mergeCell ref="P89:P90"/>
    <mergeCell ref="P117:P118"/>
    <mergeCell ref="P139:P153"/>
    <mergeCell ref="P167:P169"/>
    <mergeCell ref="P22:P26"/>
    <mergeCell ref="A3:A4"/>
    <mergeCell ref="B3:B4"/>
    <mergeCell ref="D3:D4"/>
    <mergeCell ref="E3:F3"/>
    <mergeCell ref="G3:G4"/>
    <mergeCell ref="J3:J4"/>
    <mergeCell ref="M3:M4"/>
    <mergeCell ref="N3:N4"/>
    <mergeCell ref="O3:O4"/>
    <mergeCell ref="P3:P4"/>
    <mergeCell ref="P190:P191"/>
    <mergeCell ref="M358:O358"/>
    <mergeCell ref="P315:P319"/>
    <mergeCell ref="P320:P323"/>
    <mergeCell ref="P337:P338"/>
    <mergeCell ref="P347:P350"/>
    <mergeCell ref="P245:P24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1841E-FE18-436B-B23A-5E2343CFF3CF}">
  <sheetPr>
    <tabColor rgb="FFFF0000"/>
  </sheetPr>
  <dimension ref="A1:H72"/>
  <sheetViews>
    <sheetView topLeftCell="A46" zoomScale="70" zoomScaleNormal="70" workbookViewId="0">
      <selection activeCell="A29" sqref="A29"/>
    </sheetView>
  </sheetViews>
  <sheetFormatPr baseColWidth="10" defaultRowHeight="14.4" x14ac:dyDescent="0.3"/>
  <cols>
    <col min="1" max="1" width="3.88671875" style="69" customWidth="1"/>
    <col min="2" max="2" width="82.33203125" style="69" customWidth="1"/>
    <col min="3" max="3" width="11.5546875" style="69"/>
    <col min="4" max="5" width="11.5546875" style="69" customWidth="1"/>
    <col min="6" max="16384" width="11.5546875" style="69"/>
  </cols>
  <sheetData>
    <row r="1" spans="1:6" ht="30.6" customHeight="1" x14ac:dyDescent="0.3">
      <c r="A1" s="197" t="s">
        <v>774</v>
      </c>
      <c r="B1" s="198" t="s">
        <v>1249</v>
      </c>
      <c r="C1" s="195" t="s">
        <v>775</v>
      </c>
      <c r="D1" s="195"/>
      <c r="E1" s="195" t="s">
        <v>776</v>
      </c>
    </row>
    <row r="2" spans="1:6" x14ac:dyDescent="0.3">
      <c r="A2" s="197"/>
      <c r="B2" s="197"/>
      <c r="C2" s="70" t="s">
        <v>777</v>
      </c>
      <c r="D2" s="70" t="s">
        <v>778</v>
      </c>
      <c r="E2" s="195"/>
    </row>
    <row r="3" spans="1:6" ht="15.6" x14ac:dyDescent="0.3">
      <c r="A3" s="71">
        <v>1</v>
      </c>
      <c r="B3" s="71" t="s">
        <v>780</v>
      </c>
      <c r="C3" s="71"/>
      <c r="D3" s="74"/>
      <c r="E3" s="74" t="s">
        <v>779</v>
      </c>
      <c r="F3" s="150" t="s">
        <v>779</v>
      </c>
    </row>
    <row r="4" spans="1:6" ht="15.6" x14ac:dyDescent="0.3">
      <c r="A4" s="71">
        <v>2</v>
      </c>
      <c r="B4" s="71" t="s">
        <v>781</v>
      </c>
      <c r="C4" s="74" t="s">
        <v>779</v>
      </c>
      <c r="D4" s="71"/>
      <c r="E4" s="71"/>
      <c r="F4" s="151"/>
    </row>
    <row r="5" spans="1:6" ht="15.6" x14ac:dyDescent="0.3">
      <c r="A5" s="71">
        <v>3</v>
      </c>
      <c r="B5" s="71" t="s">
        <v>782</v>
      </c>
      <c r="C5" s="71"/>
      <c r="D5" s="74"/>
      <c r="E5" s="74" t="s">
        <v>779</v>
      </c>
      <c r="F5" s="150" t="s">
        <v>779</v>
      </c>
    </row>
    <row r="6" spans="1:6" ht="15.6" x14ac:dyDescent="0.3">
      <c r="A6" s="71">
        <v>4</v>
      </c>
      <c r="B6" s="71" t="s">
        <v>783</v>
      </c>
      <c r="C6" s="71"/>
      <c r="D6" s="74" t="s">
        <v>779</v>
      </c>
      <c r="E6" s="71"/>
      <c r="F6" s="74" t="s">
        <v>779</v>
      </c>
    </row>
    <row r="7" spans="1:6" ht="15.6" x14ac:dyDescent="0.3">
      <c r="A7" s="71">
        <v>5</v>
      </c>
      <c r="B7" s="71" t="s">
        <v>784</v>
      </c>
      <c r="C7" s="71"/>
      <c r="D7" s="74"/>
      <c r="E7" s="74" t="s">
        <v>779</v>
      </c>
      <c r="F7" s="150" t="s">
        <v>779</v>
      </c>
    </row>
    <row r="8" spans="1:6" ht="15.6" x14ac:dyDescent="0.3">
      <c r="A8" s="71">
        <v>6</v>
      </c>
      <c r="B8" s="71" t="s">
        <v>785</v>
      </c>
      <c r="C8" s="71"/>
      <c r="D8" s="74"/>
      <c r="E8" s="74" t="s">
        <v>779</v>
      </c>
      <c r="F8" s="150" t="s">
        <v>779</v>
      </c>
    </row>
    <row r="9" spans="1:6" ht="15.6" x14ac:dyDescent="0.3">
      <c r="A9" s="71">
        <v>7</v>
      </c>
      <c r="B9" s="71" t="s">
        <v>786</v>
      </c>
      <c r="C9" s="71"/>
      <c r="D9" s="74" t="s">
        <v>779</v>
      </c>
      <c r="E9" s="71"/>
      <c r="F9" s="74" t="s">
        <v>779</v>
      </c>
    </row>
    <row r="10" spans="1:6" ht="15.6" x14ac:dyDescent="0.3">
      <c r="A10" s="71">
        <v>8</v>
      </c>
      <c r="B10" s="71" t="s">
        <v>787</v>
      </c>
      <c r="C10" s="71"/>
      <c r="D10" s="74"/>
      <c r="E10" s="74" t="s">
        <v>779</v>
      </c>
      <c r="F10" s="150" t="s">
        <v>779</v>
      </c>
    </row>
    <row r="11" spans="1:6" ht="15.6" x14ac:dyDescent="0.3">
      <c r="A11" s="71">
        <v>9</v>
      </c>
      <c r="B11" s="71" t="s">
        <v>788</v>
      </c>
      <c r="C11" s="71"/>
      <c r="D11" s="74"/>
      <c r="E11" s="74" t="s">
        <v>779</v>
      </c>
      <c r="F11" s="150" t="s">
        <v>779</v>
      </c>
    </row>
    <row r="12" spans="1:6" ht="15.6" x14ac:dyDescent="0.3">
      <c r="A12" s="71">
        <v>10</v>
      </c>
      <c r="B12" s="160" t="s">
        <v>1257</v>
      </c>
      <c r="C12" s="71"/>
      <c r="D12" s="74"/>
      <c r="E12" s="74" t="s">
        <v>779</v>
      </c>
      <c r="F12" s="150" t="s">
        <v>779</v>
      </c>
    </row>
    <row r="13" spans="1:6" ht="15.6" x14ac:dyDescent="0.3">
      <c r="A13" s="71">
        <v>11</v>
      </c>
      <c r="B13" s="71" t="s">
        <v>790</v>
      </c>
      <c r="C13" s="71"/>
      <c r="D13" s="74"/>
      <c r="E13" s="74" t="s">
        <v>779</v>
      </c>
      <c r="F13" s="150" t="s">
        <v>779</v>
      </c>
    </row>
    <row r="14" spans="1:6" ht="15.6" x14ac:dyDescent="0.3">
      <c r="A14" s="71">
        <v>12</v>
      </c>
      <c r="B14" s="71" t="s">
        <v>791</v>
      </c>
      <c r="C14" s="71"/>
      <c r="D14" s="74" t="s">
        <v>779</v>
      </c>
      <c r="E14" s="71"/>
      <c r="F14" s="74" t="s">
        <v>779</v>
      </c>
    </row>
    <row r="15" spans="1:6" ht="15.6" x14ac:dyDescent="0.3">
      <c r="A15" s="71">
        <v>13</v>
      </c>
      <c r="B15" s="71" t="s">
        <v>792</v>
      </c>
      <c r="C15" s="71"/>
      <c r="D15" s="74"/>
      <c r="E15" s="74" t="s">
        <v>779</v>
      </c>
      <c r="F15" s="150" t="s">
        <v>779</v>
      </c>
    </row>
    <row r="16" spans="1:6" ht="15.6" x14ac:dyDescent="0.3">
      <c r="A16" s="71">
        <v>14</v>
      </c>
      <c r="B16" s="71" t="s">
        <v>793</v>
      </c>
      <c r="C16" s="71"/>
      <c r="D16" s="74"/>
      <c r="E16" s="74" t="s">
        <v>779</v>
      </c>
      <c r="F16" s="150" t="s">
        <v>779</v>
      </c>
    </row>
    <row r="17" spans="1:6" ht="15.6" x14ac:dyDescent="0.3">
      <c r="A17" s="71">
        <v>15</v>
      </c>
      <c r="B17" s="71" t="s">
        <v>794</v>
      </c>
      <c r="C17" s="71"/>
      <c r="D17" s="74" t="s">
        <v>779</v>
      </c>
      <c r="E17" s="71"/>
      <c r="F17" s="74" t="s">
        <v>779</v>
      </c>
    </row>
    <row r="18" spans="1:6" ht="15.6" x14ac:dyDescent="0.3">
      <c r="A18" s="71">
        <v>16</v>
      </c>
      <c r="B18" s="71" t="s">
        <v>795</v>
      </c>
      <c r="C18" s="71"/>
      <c r="D18" s="74"/>
      <c r="E18" s="74" t="s">
        <v>779</v>
      </c>
      <c r="F18" s="150" t="s">
        <v>779</v>
      </c>
    </row>
    <row r="19" spans="1:6" ht="15.6" x14ac:dyDescent="0.3">
      <c r="A19" s="71">
        <v>17</v>
      </c>
      <c r="B19" s="71" t="s">
        <v>796</v>
      </c>
      <c r="C19" s="71"/>
      <c r="D19" s="74"/>
      <c r="E19" s="74" t="s">
        <v>779</v>
      </c>
      <c r="F19" s="150" t="s">
        <v>779</v>
      </c>
    </row>
    <row r="20" spans="1:6" ht="15.6" x14ac:dyDescent="0.3">
      <c r="A20" s="71">
        <v>18</v>
      </c>
      <c r="B20" s="71" t="s">
        <v>797</v>
      </c>
      <c r="C20" s="71"/>
      <c r="D20" s="74"/>
      <c r="E20" s="74" t="s">
        <v>779</v>
      </c>
      <c r="F20" s="150" t="s">
        <v>779</v>
      </c>
    </row>
    <row r="21" spans="1:6" ht="15.6" x14ac:dyDescent="0.3">
      <c r="A21" s="71">
        <v>19</v>
      </c>
      <c r="B21" s="160" t="s">
        <v>1256</v>
      </c>
      <c r="C21" s="71"/>
      <c r="D21" s="74"/>
      <c r="E21" s="74" t="s">
        <v>779</v>
      </c>
      <c r="F21" s="150" t="s">
        <v>779</v>
      </c>
    </row>
    <row r="22" spans="1:6" ht="15.6" x14ac:dyDescent="0.3">
      <c r="A22" s="71">
        <v>20</v>
      </c>
      <c r="B22" s="160" t="s">
        <v>1253</v>
      </c>
      <c r="C22" s="74" t="s">
        <v>779</v>
      </c>
      <c r="D22" s="71"/>
      <c r="E22" s="71"/>
      <c r="F22" s="151"/>
    </row>
    <row r="23" spans="1:6" ht="15.6" x14ac:dyDescent="0.3">
      <c r="A23" s="71">
        <v>21</v>
      </c>
      <c r="B23" s="160" t="s">
        <v>1254</v>
      </c>
      <c r="C23" s="71"/>
      <c r="D23" s="74"/>
      <c r="E23" s="74" t="s">
        <v>779</v>
      </c>
      <c r="F23" s="150" t="s">
        <v>779</v>
      </c>
    </row>
    <row r="24" spans="1:6" ht="15.6" x14ac:dyDescent="0.3">
      <c r="A24" s="71">
        <v>22</v>
      </c>
      <c r="B24" s="71" t="s">
        <v>801</v>
      </c>
      <c r="C24" s="71"/>
      <c r="D24" s="74"/>
      <c r="E24" s="74" t="s">
        <v>779</v>
      </c>
      <c r="F24" s="150" t="s">
        <v>779</v>
      </c>
    </row>
    <row r="25" spans="1:6" ht="15.6" x14ac:dyDescent="0.3">
      <c r="A25" s="71">
        <v>23</v>
      </c>
      <c r="B25" s="71" t="s">
        <v>802</v>
      </c>
      <c r="C25" s="71"/>
      <c r="D25" s="74"/>
      <c r="E25" s="74" t="s">
        <v>779</v>
      </c>
      <c r="F25" s="150" t="s">
        <v>779</v>
      </c>
    </row>
    <row r="26" spans="1:6" ht="15.6" x14ac:dyDescent="0.3">
      <c r="A26" s="71">
        <v>24</v>
      </c>
      <c r="B26" s="71" t="s">
        <v>803</v>
      </c>
      <c r="C26" s="71"/>
      <c r="D26" s="74"/>
      <c r="E26" s="74" t="s">
        <v>779</v>
      </c>
      <c r="F26" s="150" t="s">
        <v>779</v>
      </c>
    </row>
    <row r="27" spans="1:6" ht="15.6" x14ac:dyDescent="0.3">
      <c r="A27" s="71">
        <v>25</v>
      </c>
      <c r="B27" s="71" t="s">
        <v>804</v>
      </c>
      <c r="C27" s="71"/>
      <c r="D27" s="74" t="s">
        <v>779</v>
      </c>
      <c r="E27" s="71"/>
      <c r="F27" s="74" t="s">
        <v>779</v>
      </c>
    </row>
    <row r="28" spans="1:6" ht="15.6" x14ac:dyDescent="0.3">
      <c r="A28" s="71">
        <v>26</v>
      </c>
      <c r="B28" s="71" t="s">
        <v>805</v>
      </c>
      <c r="C28" s="71"/>
      <c r="D28" s="74" t="s">
        <v>779</v>
      </c>
      <c r="E28" s="71"/>
      <c r="F28" s="74" t="s">
        <v>779</v>
      </c>
    </row>
    <row r="29" spans="1:6" ht="15.6" x14ac:dyDescent="0.3">
      <c r="A29" s="71">
        <v>27</v>
      </c>
      <c r="B29" s="71" t="s">
        <v>806</v>
      </c>
      <c r="C29" s="71"/>
      <c r="D29" s="74"/>
      <c r="E29" s="74" t="s">
        <v>779</v>
      </c>
      <c r="F29" s="150" t="s">
        <v>779</v>
      </c>
    </row>
    <row r="30" spans="1:6" ht="15.6" x14ac:dyDescent="0.3">
      <c r="A30" s="71">
        <v>28</v>
      </c>
      <c r="B30" s="71" t="s">
        <v>807</v>
      </c>
      <c r="C30" s="71"/>
      <c r="D30" s="74" t="s">
        <v>779</v>
      </c>
      <c r="E30" s="71"/>
      <c r="F30" s="74" t="s">
        <v>779</v>
      </c>
    </row>
    <row r="31" spans="1:6" ht="15.6" x14ac:dyDescent="0.3">
      <c r="A31" s="71">
        <v>29</v>
      </c>
      <c r="B31" s="71" t="s">
        <v>808</v>
      </c>
      <c r="C31" s="71"/>
      <c r="D31" s="74"/>
      <c r="E31" s="74" t="s">
        <v>779</v>
      </c>
      <c r="F31" s="150" t="s">
        <v>779</v>
      </c>
    </row>
    <row r="32" spans="1:6" ht="15.6" x14ac:dyDescent="0.3">
      <c r="A32" s="71">
        <v>30</v>
      </c>
      <c r="B32" s="71" t="s">
        <v>809</v>
      </c>
      <c r="C32" s="71"/>
      <c r="D32" s="74"/>
      <c r="E32" s="74" t="s">
        <v>779</v>
      </c>
      <c r="F32" s="150" t="s">
        <v>779</v>
      </c>
    </row>
    <row r="33" spans="1:6" ht="15.6" x14ac:dyDescent="0.3">
      <c r="A33" s="71">
        <v>31</v>
      </c>
      <c r="B33" s="71" t="s">
        <v>810</v>
      </c>
      <c r="C33" s="71"/>
      <c r="D33" s="74"/>
      <c r="E33" s="74" t="s">
        <v>779</v>
      </c>
      <c r="F33" s="150" t="s">
        <v>779</v>
      </c>
    </row>
    <row r="34" spans="1:6" ht="15.6" x14ac:dyDescent="0.3">
      <c r="A34" s="71">
        <v>32</v>
      </c>
      <c r="B34" s="71" t="s">
        <v>811</v>
      </c>
      <c r="C34" s="74" t="s">
        <v>779</v>
      </c>
      <c r="D34" s="71"/>
      <c r="E34" s="71"/>
      <c r="F34" s="151"/>
    </row>
    <row r="35" spans="1:6" ht="15.6" x14ac:dyDescent="0.3">
      <c r="A35" s="71">
        <v>33</v>
      </c>
      <c r="B35" s="71" t="s">
        <v>812</v>
      </c>
      <c r="C35" s="71"/>
      <c r="D35" s="74" t="s">
        <v>779</v>
      </c>
      <c r="E35" s="71"/>
      <c r="F35" s="74" t="s">
        <v>779</v>
      </c>
    </row>
    <row r="36" spans="1:6" ht="15.6" x14ac:dyDescent="0.3">
      <c r="A36" s="71">
        <v>34</v>
      </c>
      <c r="B36" s="71" t="s">
        <v>813</v>
      </c>
      <c r="C36" s="71"/>
      <c r="D36" s="74"/>
      <c r="E36" s="74" t="s">
        <v>779</v>
      </c>
      <c r="F36" s="150" t="s">
        <v>779</v>
      </c>
    </row>
    <row r="37" spans="1:6" ht="15.6" x14ac:dyDescent="0.3">
      <c r="A37" s="71">
        <v>35</v>
      </c>
      <c r="B37" s="71" t="s">
        <v>814</v>
      </c>
      <c r="C37" s="71"/>
      <c r="D37" s="74"/>
      <c r="E37" s="74" t="s">
        <v>779</v>
      </c>
      <c r="F37" s="150" t="s">
        <v>779</v>
      </c>
    </row>
    <row r="38" spans="1:6" ht="15.6" x14ac:dyDescent="0.3">
      <c r="A38" s="71">
        <v>36</v>
      </c>
      <c r="B38" s="71" t="s">
        <v>815</v>
      </c>
      <c r="C38" s="71"/>
      <c r="D38" s="74"/>
      <c r="E38" s="74" t="s">
        <v>779</v>
      </c>
      <c r="F38" s="150" t="s">
        <v>779</v>
      </c>
    </row>
    <row r="39" spans="1:6" ht="15.6" x14ac:dyDescent="0.3">
      <c r="A39" s="71">
        <v>37</v>
      </c>
      <c r="B39" s="71" t="s">
        <v>816</v>
      </c>
      <c r="C39" s="71"/>
      <c r="D39" s="74"/>
      <c r="E39" s="74" t="s">
        <v>779</v>
      </c>
      <c r="F39" s="150" t="s">
        <v>779</v>
      </c>
    </row>
    <row r="40" spans="1:6" ht="15.6" x14ac:dyDescent="0.3">
      <c r="A40" s="71">
        <v>38</v>
      </c>
      <c r="B40" s="71" t="s">
        <v>817</v>
      </c>
      <c r="C40" s="71"/>
      <c r="D40" s="74" t="s">
        <v>779</v>
      </c>
      <c r="E40" s="71"/>
      <c r="F40" s="74" t="s">
        <v>779</v>
      </c>
    </row>
    <row r="41" spans="1:6" ht="15.6" x14ac:dyDescent="0.3">
      <c r="A41" s="71">
        <v>39</v>
      </c>
      <c r="B41" s="71" t="s">
        <v>818</v>
      </c>
      <c r="C41" s="71"/>
      <c r="D41" s="74"/>
      <c r="E41" s="74" t="s">
        <v>779</v>
      </c>
      <c r="F41" s="150" t="s">
        <v>779</v>
      </c>
    </row>
    <row r="42" spans="1:6" ht="15.6" x14ac:dyDescent="0.3">
      <c r="A42" s="71">
        <v>40</v>
      </c>
      <c r="B42" s="71" t="s">
        <v>819</v>
      </c>
      <c r="C42" s="71"/>
      <c r="D42" s="74"/>
      <c r="E42" s="74" t="s">
        <v>779</v>
      </c>
      <c r="F42" s="150" t="s">
        <v>779</v>
      </c>
    </row>
    <row r="43" spans="1:6" ht="15.6" x14ac:dyDescent="0.3">
      <c r="A43" s="154">
        <v>41</v>
      </c>
      <c r="B43" s="154" t="s">
        <v>820</v>
      </c>
      <c r="C43" s="154"/>
      <c r="D43" s="74"/>
      <c r="E43" s="74" t="s">
        <v>779</v>
      </c>
      <c r="F43" s="150" t="s">
        <v>779</v>
      </c>
    </row>
    <row r="44" spans="1:6" ht="15.6" x14ac:dyDescent="0.3">
      <c r="A44" s="71">
        <v>42</v>
      </c>
      <c r="B44" s="71" t="s">
        <v>821</v>
      </c>
      <c r="C44" s="71"/>
      <c r="D44" s="74"/>
      <c r="E44" s="74" t="s">
        <v>779</v>
      </c>
      <c r="F44" s="150" t="s">
        <v>779</v>
      </c>
    </row>
    <row r="45" spans="1:6" ht="15.6" x14ac:dyDescent="0.3">
      <c r="A45" s="71">
        <v>43</v>
      </c>
      <c r="B45" s="71" t="s">
        <v>822</v>
      </c>
      <c r="C45" s="71"/>
      <c r="D45" s="74"/>
      <c r="E45" s="74" t="s">
        <v>779</v>
      </c>
      <c r="F45" s="150" t="s">
        <v>779</v>
      </c>
    </row>
    <row r="46" spans="1:6" ht="15.6" x14ac:dyDescent="0.3">
      <c r="A46" s="71">
        <v>44</v>
      </c>
      <c r="B46" s="71" t="s">
        <v>823</v>
      </c>
      <c r="C46" s="71"/>
      <c r="D46" s="74"/>
      <c r="E46" s="74" t="s">
        <v>779</v>
      </c>
      <c r="F46" s="150" t="s">
        <v>779</v>
      </c>
    </row>
    <row r="47" spans="1:6" ht="15.6" x14ac:dyDescent="0.3">
      <c r="A47" s="71">
        <v>45</v>
      </c>
      <c r="B47" s="71" t="s">
        <v>824</v>
      </c>
      <c r="C47" s="71"/>
      <c r="D47" s="74"/>
      <c r="E47" s="74" t="s">
        <v>779</v>
      </c>
      <c r="F47" s="150" t="s">
        <v>779</v>
      </c>
    </row>
    <row r="48" spans="1:6" ht="15.6" x14ac:dyDescent="0.3">
      <c r="A48" s="71">
        <v>46</v>
      </c>
      <c r="B48" s="71" t="s">
        <v>825</v>
      </c>
      <c r="C48" s="71"/>
      <c r="D48" s="74"/>
      <c r="E48" s="74" t="s">
        <v>779</v>
      </c>
      <c r="F48" s="150" t="s">
        <v>779</v>
      </c>
    </row>
    <row r="49" spans="1:6" ht="15.6" x14ac:dyDescent="0.3">
      <c r="A49" s="71">
        <v>47</v>
      </c>
      <c r="B49" s="71" t="s">
        <v>826</v>
      </c>
      <c r="C49" s="71"/>
      <c r="D49" s="74"/>
      <c r="E49" s="74" t="s">
        <v>779</v>
      </c>
      <c r="F49" s="150" t="s">
        <v>779</v>
      </c>
    </row>
    <row r="50" spans="1:6" ht="15.6" x14ac:dyDescent="0.3">
      <c r="A50" s="71">
        <v>48</v>
      </c>
      <c r="B50" s="71" t="s">
        <v>827</v>
      </c>
      <c r="C50" s="71"/>
      <c r="D50" s="74"/>
      <c r="E50" s="74" t="s">
        <v>779</v>
      </c>
      <c r="F50" s="150" t="s">
        <v>779</v>
      </c>
    </row>
    <row r="51" spans="1:6" ht="15.6" x14ac:dyDescent="0.3">
      <c r="A51" s="71">
        <v>49</v>
      </c>
      <c r="B51" s="71" t="s">
        <v>828</v>
      </c>
      <c r="C51" s="74" t="s">
        <v>779</v>
      </c>
      <c r="D51" s="71"/>
      <c r="E51" s="71"/>
      <c r="F51" s="151"/>
    </row>
    <row r="52" spans="1:6" ht="15.6" x14ac:dyDescent="0.3">
      <c r="A52" s="71">
        <v>50</v>
      </c>
      <c r="B52" s="160" t="s">
        <v>1255</v>
      </c>
      <c r="C52" s="74" t="s">
        <v>779</v>
      </c>
      <c r="D52" s="71"/>
      <c r="E52" s="71"/>
      <c r="F52" s="151"/>
    </row>
    <row r="53" spans="1:6" ht="15.6" x14ac:dyDescent="0.3">
      <c r="A53" s="71">
        <v>51</v>
      </c>
      <c r="B53" s="71" t="s">
        <v>830</v>
      </c>
      <c r="C53" s="71"/>
      <c r="D53" s="74"/>
      <c r="E53" s="74" t="s">
        <v>779</v>
      </c>
      <c r="F53" s="150" t="s">
        <v>779</v>
      </c>
    </row>
    <row r="54" spans="1:6" ht="15.6" x14ac:dyDescent="0.3">
      <c r="A54" s="71">
        <v>52</v>
      </c>
      <c r="B54" s="71" t="s">
        <v>831</v>
      </c>
      <c r="C54" s="71"/>
      <c r="D54" s="74"/>
      <c r="E54" s="74" t="s">
        <v>779</v>
      </c>
      <c r="F54" s="150" t="s">
        <v>779</v>
      </c>
    </row>
    <row r="55" spans="1:6" ht="15.6" x14ac:dyDescent="0.3">
      <c r="A55" s="71">
        <v>53</v>
      </c>
      <c r="B55" s="71" t="s">
        <v>832</v>
      </c>
      <c r="C55" s="71"/>
      <c r="D55" s="74"/>
      <c r="E55" s="74" t="s">
        <v>779</v>
      </c>
      <c r="F55" s="150" t="s">
        <v>779</v>
      </c>
    </row>
    <row r="56" spans="1:6" ht="15.6" x14ac:dyDescent="0.3">
      <c r="A56" s="71">
        <v>54</v>
      </c>
      <c r="B56" s="71" t="s">
        <v>833</v>
      </c>
      <c r="C56" s="71"/>
      <c r="D56" s="74"/>
      <c r="E56" s="74" t="s">
        <v>779</v>
      </c>
      <c r="F56" s="150" t="s">
        <v>779</v>
      </c>
    </row>
    <row r="57" spans="1:6" ht="15.6" x14ac:dyDescent="0.3">
      <c r="A57" s="71">
        <v>55</v>
      </c>
      <c r="B57" s="71" t="s">
        <v>834</v>
      </c>
      <c r="C57" s="71"/>
      <c r="D57" s="74"/>
      <c r="E57" s="74" t="s">
        <v>779</v>
      </c>
      <c r="F57" s="150" t="s">
        <v>779</v>
      </c>
    </row>
    <row r="58" spans="1:6" ht="15.6" x14ac:dyDescent="0.3">
      <c r="A58" s="71">
        <v>56</v>
      </c>
      <c r="B58" s="71" t="s">
        <v>835</v>
      </c>
      <c r="C58" s="71"/>
      <c r="D58" s="74"/>
      <c r="E58" s="74" t="s">
        <v>779</v>
      </c>
      <c r="F58" s="150" t="s">
        <v>779</v>
      </c>
    </row>
    <row r="59" spans="1:6" ht="15.6" x14ac:dyDescent="0.3">
      <c r="A59" s="71">
        <v>57</v>
      </c>
      <c r="B59" s="71" t="s">
        <v>836</v>
      </c>
      <c r="C59" s="71"/>
      <c r="D59" s="74" t="s">
        <v>779</v>
      </c>
      <c r="E59" s="71"/>
      <c r="F59" s="74" t="s">
        <v>779</v>
      </c>
    </row>
    <row r="60" spans="1:6" ht="15.6" x14ac:dyDescent="0.3">
      <c r="A60" s="71">
        <v>58</v>
      </c>
      <c r="B60" s="71" t="s">
        <v>837</v>
      </c>
      <c r="C60" s="71"/>
      <c r="D60" s="74" t="s">
        <v>779</v>
      </c>
      <c r="E60" s="71"/>
      <c r="F60" s="74" t="s">
        <v>779</v>
      </c>
    </row>
    <row r="61" spans="1:6" ht="15.6" x14ac:dyDescent="0.3">
      <c r="A61" s="154">
        <v>59</v>
      </c>
      <c r="B61" s="154" t="s">
        <v>842</v>
      </c>
      <c r="C61" s="154"/>
      <c r="D61" s="74"/>
      <c r="E61" s="74" t="s">
        <v>779</v>
      </c>
      <c r="F61" s="150" t="s">
        <v>779</v>
      </c>
    </row>
    <row r="62" spans="1:6" ht="15.6" x14ac:dyDescent="0.3">
      <c r="A62" s="154">
        <v>60</v>
      </c>
      <c r="B62" s="154" t="s">
        <v>843</v>
      </c>
      <c r="C62" s="154"/>
      <c r="D62" s="74"/>
      <c r="E62" s="74" t="s">
        <v>779</v>
      </c>
      <c r="F62" s="150" t="s">
        <v>779</v>
      </c>
    </row>
    <row r="63" spans="1:6" ht="15.6" x14ac:dyDescent="0.3">
      <c r="A63" s="154">
        <v>61</v>
      </c>
      <c r="B63" s="154" t="s">
        <v>844</v>
      </c>
      <c r="C63" s="154"/>
      <c r="D63" s="74" t="s">
        <v>779</v>
      </c>
      <c r="E63" s="154"/>
      <c r="F63" s="74" t="s">
        <v>779</v>
      </c>
    </row>
    <row r="64" spans="1:6" ht="15.6" x14ac:dyDescent="0.3">
      <c r="A64" s="71">
        <v>62</v>
      </c>
      <c r="B64" s="71" t="s">
        <v>845</v>
      </c>
      <c r="C64" s="71"/>
      <c r="D64" s="74" t="s">
        <v>779</v>
      </c>
      <c r="E64" s="71"/>
      <c r="F64" s="74" t="s">
        <v>779</v>
      </c>
    </row>
    <row r="65" spans="1:8" ht="15.6" x14ac:dyDescent="0.3">
      <c r="A65" s="71">
        <v>63</v>
      </c>
      <c r="B65" s="71" t="s">
        <v>846</v>
      </c>
      <c r="C65" s="71"/>
      <c r="D65" s="74" t="s">
        <v>779</v>
      </c>
      <c r="E65" s="71"/>
      <c r="F65" s="74" t="s">
        <v>779</v>
      </c>
    </row>
    <row r="66" spans="1:8" ht="15.6" x14ac:dyDescent="0.3">
      <c r="A66" s="158" t="s">
        <v>1250</v>
      </c>
      <c r="B66" s="156"/>
      <c r="C66" s="156"/>
      <c r="D66" s="155"/>
      <c r="E66" s="156"/>
      <c r="F66" s="157"/>
    </row>
    <row r="67" spans="1:8" ht="15.6" x14ac:dyDescent="0.3">
      <c r="A67" s="160">
        <v>64</v>
      </c>
      <c r="B67" s="160" t="s">
        <v>838</v>
      </c>
      <c r="C67" s="71"/>
      <c r="D67" s="74" t="s">
        <v>779</v>
      </c>
      <c r="E67" s="71"/>
      <c r="F67" s="74" t="s">
        <v>779</v>
      </c>
    </row>
    <row r="68" spans="1:8" ht="15.6" x14ac:dyDescent="0.3">
      <c r="A68" s="71">
        <v>65</v>
      </c>
      <c r="B68" s="160" t="s">
        <v>1251</v>
      </c>
      <c r="C68" s="71"/>
      <c r="D68" s="74"/>
      <c r="E68" s="74" t="s">
        <v>779</v>
      </c>
      <c r="F68" s="150" t="s">
        <v>779</v>
      </c>
    </row>
    <row r="69" spans="1:8" ht="15.6" x14ac:dyDescent="0.3">
      <c r="A69" s="71">
        <v>66</v>
      </c>
      <c r="B69" s="160" t="s">
        <v>1252</v>
      </c>
      <c r="C69" s="71"/>
      <c r="D69" s="74" t="s">
        <v>779</v>
      </c>
      <c r="E69" s="154"/>
      <c r="F69" s="74" t="s">
        <v>779</v>
      </c>
    </row>
    <row r="70" spans="1:8" ht="15.6" x14ac:dyDescent="0.3">
      <c r="A70" s="71">
        <v>67</v>
      </c>
      <c r="B70" s="160" t="s">
        <v>841</v>
      </c>
      <c r="C70" s="74"/>
      <c r="D70" s="74"/>
      <c r="E70" s="74" t="s">
        <v>779</v>
      </c>
      <c r="F70" s="74" t="s">
        <v>779</v>
      </c>
    </row>
    <row r="71" spans="1:8" x14ac:dyDescent="0.3">
      <c r="C71" s="159">
        <f>COUNTIF(C3:C70,"●")</f>
        <v>5</v>
      </c>
      <c r="D71" s="159">
        <f>COUNTIF(D3:D70,"●")</f>
        <v>16</v>
      </c>
      <c r="E71" s="159">
        <f>COUNTIF(E3:E70,"●")</f>
        <v>46</v>
      </c>
      <c r="F71" s="159">
        <f>COUNTIF(F3:F70,"●")</f>
        <v>62</v>
      </c>
      <c r="G71" s="72"/>
      <c r="H71" s="72"/>
    </row>
    <row r="72" spans="1:8" x14ac:dyDescent="0.3">
      <c r="C72" s="196">
        <f>SUM(C71:D71)</f>
        <v>21</v>
      </c>
      <c r="D72" s="196"/>
    </row>
  </sheetData>
  <mergeCells count="5">
    <mergeCell ref="C1:D1"/>
    <mergeCell ref="E1:E2"/>
    <mergeCell ref="C72:D72"/>
    <mergeCell ref="A1:A2"/>
    <mergeCell ref="B1:B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3C107-0952-4177-9B95-2D95B8CA8C2B}">
  <sheetPr>
    <tabColor rgb="FFFFFF00"/>
  </sheetPr>
  <dimension ref="A2:W429"/>
  <sheetViews>
    <sheetView topLeftCell="F1" workbookViewId="0">
      <selection activeCell="J363" sqref="J363:K429"/>
    </sheetView>
  </sheetViews>
  <sheetFormatPr baseColWidth="10" defaultRowHeight="14.4" x14ac:dyDescent="0.3"/>
  <cols>
    <col min="1" max="1" width="3" style="69" bestFit="1" customWidth="1"/>
    <col min="2" max="2" width="7.33203125" style="69" hidden="1" customWidth="1"/>
    <col min="3" max="3" width="13.109375" style="69" hidden="1" customWidth="1"/>
    <col min="4" max="4" width="20.33203125" style="69" hidden="1" customWidth="1"/>
    <col min="5" max="5" width="26.33203125" style="69" hidden="1" customWidth="1"/>
    <col min="6" max="6" width="11.5546875" style="69"/>
    <col min="7" max="7" width="10.5546875" style="69" customWidth="1"/>
    <col min="8" max="8" width="103.33203125" style="87" customWidth="1"/>
    <col min="9" max="11" width="11.5546875" style="69"/>
    <col min="12" max="12" width="11.5546875" style="69" customWidth="1"/>
    <col min="13" max="13" width="12.33203125" style="69" customWidth="1"/>
    <col min="14" max="14" width="7.5546875" style="69" bestFit="1" customWidth="1"/>
    <col min="15" max="15" width="8.109375" style="69" bestFit="1" customWidth="1"/>
    <col min="16" max="16" width="7.6640625" style="69" bestFit="1" customWidth="1"/>
    <col min="17" max="17" width="9.109375" style="69" bestFit="1" customWidth="1"/>
    <col min="18" max="23" width="6.109375" style="69" customWidth="1"/>
    <col min="24" max="16384" width="11.5546875" style="69"/>
  </cols>
  <sheetData>
    <row r="2" spans="1:23" x14ac:dyDescent="0.3">
      <c r="B2" s="199" t="s">
        <v>847</v>
      </c>
      <c r="C2" s="199"/>
      <c r="D2" s="199"/>
      <c r="E2" s="199"/>
      <c r="F2" s="199"/>
      <c r="G2" s="199"/>
      <c r="H2" s="199"/>
      <c r="I2" s="199"/>
      <c r="J2" s="199"/>
      <c r="K2" s="199"/>
      <c r="L2" s="199"/>
      <c r="M2" s="199"/>
      <c r="N2" s="199"/>
      <c r="O2" s="199"/>
      <c r="P2" s="199"/>
      <c r="Q2" s="199"/>
      <c r="R2" s="199"/>
      <c r="S2" s="199"/>
      <c r="T2" s="199"/>
      <c r="U2" s="199"/>
      <c r="V2" s="199"/>
      <c r="W2" s="199"/>
    </row>
    <row r="3" spans="1:23" x14ac:dyDescent="0.3">
      <c r="B3" s="75"/>
      <c r="C3" s="75"/>
      <c r="D3" s="76"/>
      <c r="E3" s="75"/>
      <c r="F3" s="77"/>
      <c r="G3" s="77"/>
      <c r="I3" s="77"/>
      <c r="J3" s="77"/>
      <c r="K3" s="77"/>
      <c r="L3" s="77"/>
      <c r="M3" s="77"/>
      <c r="N3" s="75"/>
      <c r="O3" s="75"/>
      <c r="P3" s="75"/>
      <c r="Q3" s="75"/>
      <c r="R3" s="75"/>
      <c r="S3" s="75"/>
      <c r="T3" s="75"/>
      <c r="U3" s="75"/>
      <c r="V3" s="75"/>
      <c r="W3" s="75"/>
    </row>
    <row r="4" spans="1:23" x14ac:dyDescent="0.3">
      <c r="B4" s="78"/>
      <c r="C4" s="78"/>
      <c r="D4" s="78"/>
      <c r="E4" s="78"/>
      <c r="F4" s="78"/>
      <c r="G4" s="78"/>
      <c r="I4" s="78"/>
      <c r="J4" s="78"/>
      <c r="K4" s="78"/>
      <c r="L4" s="78"/>
      <c r="M4" s="78"/>
      <c r="N4" s="200" t="s">
        <v>848</v>
      </c>
      <c r="O4" s="200"/>
      <c r="P4" s="201" t="s">
        <v>849</v>
      </c>
      <c r="Q4" s="201"/>
      <c r="R4" s="200" t="s">
        <v>850</v>
      </c>
      <c r="S4" s="200"/>
      <c r="T4" s="200"/>
      <c r="U4" s="201" t="s">
        <v>851</v>
      </c>
      <c r="V4" s="201"/>
      <c r="W4" s="201"/>
    </row>
    <row r="5" spans="1:23" ht="29.4" customHeight="1" x14ac:dyDescent="0.3">
      <c r="A5" s="71"/>
      <c r="B5" s="79" t="s">
        <v>852</v>
      </c>
      <c r="C5" s="79" t="s">
        <v>853</v>
      </c>
      <c r="D5" s="79" t="s">
        <v>854</v>
      </c>
      <c r="E5" s="79" t="s">
        <v>855</v>
      </c>
      <c r="F5" s="203" t="s">
        <v>856</v>
      </c>
      <c r="G5" s="203" t="s">
        <v>1233</v>
      </c>
      <c r="H5" s="209" t="s">
        <v>1232</v>
      </c>
      <c r="I5" s="205" t="s">
        <v>857</v>
      </c>
      <c r="J5" s="203" t="s">
        <v>858</v>
      </c>
      <c r="K5" s="203"/>
      <c r="L5" s="205" t="s">
        <v>859</v>
      </c>
      <c r="M5" s="207" t="s">
        <v>860</v>
      </c>
      <c r="N5" s="200" t="s">
        <v>861</v>
      </c>
      <c r="O5" s="200" t="s">
        <v>1231</v>
      </c>
      <c r="P5" s="201" t="s">
        <v>1234</v>
      </c>
      <c r="Q5" s="201" t="s">
        <v>864</v>
      </c>
      <c r="R5" s="200">
        <v>2021</v>
      </c>
      <c r="S5" s="200">
        <v>2022</v>
      </c>
      <c r="T5" s="200">
        <v>2023</v>
      </c>
      <c r="U5" s="201">
        <v>2021</v>
      </c>
      <c r="V5" s="201">
        <v>2022</v>
      </c>
      <c r="W5" s="201">
        <v>2023</v>
      </c>
    </row>
    <row r="6" spans="1:23" x14ac:dyDescent="0.3">
      <c r="A6" s="71"/>
      <c r="B6" s="216" t="s">
        <v>865</v>
      </c>
      <c r="C6" s="202" t="s">
        <v>866</v>
      </c>
      <c r="D6" s="202" t="s">
        <v>867</v>
      </c>
      <c r="E6" s="208" t="s">
        <v>868</v>
      </c>
      <c r="F6" s="203"/>
      <c r="G6" s="203"/>
      <c r="H6" s="210"/>
      <c r="I6" s="206"/>
      <c r="J6" s="79" t="s">
        <v>777</v>
      </c>
      <c r="K6" s="79" t="s">
        <v>778</v>
      </c>
      <c r="L6" s="206"/>
      <c r="M6" s="207"/>
      <c r="N6" s="200"/>
      <c r="O6" s="200"/>
      <c r="P6" s="201"/>
      <c r="Q6" s="201"/>
      <c r="R6" s="200"/>
      <c r="S6" s="200"/>
      <c r="T6" s="200"/>
      <c r="U6" s="201"/>
      <c r="V6" s="201"/>
      <c r="W6" s="201"/>
    </row>
    <row r="7" spans="1:23" ht="22.5" customHeight="1" x14ac:dyDescent="0.3">
      <c r="A7" s="71"/>
      <c r="B7" s="216"/>
      <c r="C7" s="202"/>
      <c r="D7" s="202"/>
      <c r="E7" s="208"/>
      <c r="F7" s="110" t="s">
        <v>869</v>
      </c>
      <c r="G7" s="110"/>
      <c r="H7" s="121" t="s">
        <v>1235</v>
      </c>
      <c r="I7" s="110"/>
      <c r="J7" s="111">
        <f>Calidad!M357</f>
        <v>235</v>
      </c>
      <c r="K7" s="111">
        <f>Calidad!Q357-Calidad!M357</f>
        <v>116</v>
      </c>
      <c r="L7" s="110"/>
      <c r="M7" s="110"/>
      <c r="N7" s="111">
        <f>Calidad!Q357</f>
        <v>351</v>
      </c>
      <c r="O7" s="111">
        <f>Calidad!M357</f>
        <v>235</v>
      </c>
      <c r="P7" s="111">
        <f t="shared" ref="P7" si="0">+N7-O7</f>
        <v>116</v>
      </c>
      <c r="Q7" s="112">
        <f t="shared" ref="Q7" si="1">+(1-(O7/N7))*100%</f>
        <v>0.33048433048433046</v>
      </c>
      <c r="R7" s="111">
        <v>0</v>
      </c>
      <c r="S7" s="111">
        <f>R7+4</f>
        <v>4</v>
      </c>
      <c r="T7" s="111">
        <f>S7+4</f>
        <v>8</v>
      </c>
      <c r="U7" s="113">
        <f>R7/P7</f>
        <v>0</v>
      </c>
      <c r="V7" s="113">
        <f>S7/P7</f>
        <v>3.4482758620689655E-2</v>
      </c>
      <c r="W7" s="113">
        <f>T7/P7</f>
        <v>6.8965517241379309E-2</v>
      </c>
    </row>
    <row r="8" spans="1:23" s="3" customFormat="1" ht="16.2" customHeight="1" x14ac:dyDescent="0.3">
      <c r="A8" s="125">
        <v>1</v>
      </c>
      <c r="B8" s="216"/>
      <c r="C8" s="202"/>
      <c r="D8" s="202"/>
      <c r="E8" s="208"/>
      <c r="F8" s="120" t="s">
        <v>869</v>
      </c>
      <c r="G8" s="126" t="s">
        <v>14</v>
      </c>
      <c r="H8" s="122" t="s">
        <v>956</v>
      </c>
      <c r="I8" s="89" t="s">
        <v>878</v>
      </c>
      <c r="J8" s="73" t="s">
        <v>779</v>
      </c>
      <c r="K8" s="89"/>
      <c r="L8" s="67"/>
      <c r="M8" s="114"/>
      <c r="N8" s="115"/>
      <c r="O8" s="115"/>
      <c r="P8" s="116"/>
      <c r="Q8" s="116"/>
      <c r="R8" s="116"/>
      <c r="S8" s="116"/>
      <c r="T8" s="116"/>
      <c r="U8" s="116"/>
      <c r="V8" s="116"/>
      <c r="W8" s="116"/>
    </row>
    <row r="9" spans="1:23" s="3" customFormat="1" ht="16.2" customHeight="1" x14ac:dyDescent="0.3">
      <c r="A9" s="125">
        <v>2</v>
      </c>
      <c r="B9" s="216"/>
      <c r="C9" s="202"/>
      <c r="D9" s="202"/>
      <c r="E9" s="208"/>
      <c r="F9" s="120" t="s">
        <v>869</v>
      </c>
      <c r="G9" s="126" t="s">
        <v>18</v>
      </c>
      <c r="H9" s="122" t="s">
        <v>957</v>
      </c>
      <c r="I9" s="89" t="s">
        <v>878</v>
      </c>
      <c r="J9" s="73" t="s">
        <v>779</v>
      </c>
      <c r="K9" s="90"/>
      <c r="L9" s="67"/>
      <c r="M9" s="16"/>
      <c r="N9" s="45"/>
      <c r="O9" s="45"/>
      <c r="P9" s="94"/>
      <c r="Q9" s="94"/>
      <c r="R9" s="94"/>
      <c r="S9" s="94"/>
      <c r="T9" s="94"/>
      <c r="U9" s="94"/>
      <c r="V9" s="94"/>
      <c r="W9" s="94"/>
    </row>
    <row r="10" spans="1:23" s="3" customFormat="1" ht="16.2" customHeight="1" x14ac:dyDescent="0.3">
      <c r="A10" s="125">
        <v>3</v>
      </c>
      <c r="B10" s="216"/>
      <c r="C10" s="202"/>
      <c r="D10" s="202"/>
      <c r="E10" s="208"/>
      <c r="F10" s="120" t="s">
        <v>869</v>
      </c>
      <c r="G10" s="126" t="s">
        <v>20</v>
      </c>
      <c r="H10" s="122" t="s">
        <v>958</v>
      </c>
      <c r="I10" s="89" t="s">
        <v>878</v>
      </c>
      <c r="J10" s="88"/>
      <c r="K10" s="73" t="s">
        <v>779</v>
      </c>
      <c r="L10" s="67"/>
      <c r="M10" s="16"/>
      <c r="N10" s="45"/>
      <c r="O10" s="45"/>
      <c r="P10" s="94"/>
      <c r="Q10" s="94"/>
      <c r="R10" s="94"/>
      <c r="S10" s="94"/>
      <c r="T10" s="94"/>
      <c r="U10" s="94"/>
      <c r="V10" s="94"/>
      <c r="W10" s="94"/>
    </row>
    <row r="11" spans="1:23" s="3" customFormat="1" ht="16.2" customHeight="1" x14ac:dyDescent="0.3">
      <c r="A11" s="125">
        <v>4</v>
      </c>
      <c r="B11" s="216"/>
      <c r="C11" s="202"/>
      <c r="D11" s="202"/>
      <c r="E11" s="208"/>
      <c r="F11" s="120" t="s">
        <v>869</v>
      </c>
      <c r="G11" s="126" t="s">
        <v>23</v>
      </c>
      <c r="H11" s="122" t="s">
        <v>959</v>
      </c>
      <c r="I11" s="89" t="s">
        <v>878</v>
      </c>
      <c r="J11" s="88"/>
      <c r="K11" s="73" t="s">
        <v>779</v>
      </c>
      <c r="L11" s="67"/>
      <c r="M11" s="16"/>
      <c r="N11" s="42"/>
      <c r="O11" s="95"/>
      <c r="P11" s="94"/>
      <c r="Q11" s="94"/>
      <c r="R11" s="94"/>
      <c r="S11" s="94"/>
      <c r="T11" s="94"/>
      <c r="U11" s="94"/>
      <c r="V11" s="94"/>
      <c r="W11" s="94"/>
    </row>
    <row r="12" spans="1:23" s="3" customFormat="1" ht="16.2" customHeight="1" x14ac:dyDescent="0.3">
      <c r="A12" s="125">
        <v>5</v>
      </c>
      <c r="B12" s="216"/>
      <c r="C12" s="202"/>
      <c r="D12" s="202"/>
      <c r="E12" s="208"/>
      <c r="F12" s="120" t="s">
        <v>869</v>
      </c>
      <c r="G12" s="126" t="s">
        <v>25</v>
      </c>
      <c r="H12" s="122" t="s">
        <v>960</v>
      </c>
      <c r="I12" s="89" t="s">
        <v>878</v>
      </c>
      <c r="J12" s="88"/>
      <c r="K12" s="73" t="s">
        <v>779</v>
      </c>
      <c r="L12" s="67"/>
      <c r="M12" s="16"/>
      <c r="N12" s="42"/>
      <c r="O12" s="95"/>
      <c r="P12" s="94"/>
      <c r="Q12" s="94"/>
      <c r="R12" s="94"/>
      <c r="S12" s="94"/>
      <c r="T12" s="94"/>
      <c r="U12" s="94"/>
      <c r="V12" s="94"/>
      <c r="W12" s="94"/>
    </row>
    <row r="13" spans="1:23" s="3" customFormat="1" ht="16.2" customHeight="1" x14ac:dyDescent="0.3">
      <c r="A13" s="125">
        <v>6</v>
      </c>
      <c r="B13" s="216"/>
      <c r="C13" s="202"/>
      <c r="D13" s="202"/>
      <c r="E13" s="208"/>
      <c r="F13" s="120" t="s">
        <v>869</v>
      </c>
      <c r="G13" s="126" t="s">
        <v>27</v>
      </c>
      <c r="H13" s="122" t="s">
        <v>961</v>
      </c>
      <c r="I13" s="89" t="s">
        <v>878</v>
      </c>
      <c r="J13" s="88"/>
      <c r="K13" s="73" t="s">
        <v>779</v>
      </c>
      <c r="L13" s="67"/>
      <c r="M13" s="16"/>
      <c r="N13" s="45"/>
      <c r="O13" s="45"/>
      <c r="P13" s="94"/>
      <c r="Q13" s="94"/>
      <c r="R13" s="94"/>
      <c r="S13" s="94"/>
      <c r="T13" s="94"/>
      <c r="U13" s="94"/>
      <c r="V13" s="94"/>
      <c r="W13" s="94"/>
    </row>
    <row r="14" spans="1:23" s="3" customFormat="1" ht="16.2" customHeight="1" x14ac:dyDescent="0.3">
      <c r="A14" s="125">
        <v>7</v>
      </c>
      <c r="B14" s="216"/>
      <c r="C14" s="202"/>
      <c r="D14" s="202"/>
      <c r="E14" s="208"/>
      <c r="F14" s="120" t="s">
        <v>869</v>
      </c>
      <c r="G14" s="126" t="s">
        <v>30</v>
      </c>
      <c r="H14" s="122" t="s">
        <v>962</v>
      </c>
      <c r="I14" s="89" t="s">
        <v>878</v>
      </c>
      <c r="J14" s="73" t="s">
        <v>779</v>
      </c>
      <c r="K14" s="90"/>
      <c r="L14" s="67"/>
      <c r="M14" s="16"/>
      <c r="N14" s="45"/>
      <c r="O14" s="45"/>
      <c r="P14" s="94"/>
      <c r="Q14" s="94"/>
      <c r="R14" s="94"/>
      <c r="S14" s="94"/>
      <c r="T14" s="94"/>
      <c r="U14" s="94"/>
      <c r="V14" s="94"/>
      <c r="W14" s="94"/>
    </row>
    <row r="15" spans="1:23" s="3" customFormat="1" ht="16.2" customHeight="1" x14ac:dyDescent="0.3">
      <c r="A15" s="125">
        <v>8</v>
      </c>
      <c r="B15" s="216"/>
      <c r="C15" s="202"/>
      <c r="D15" s="202"/>
      <c r="E15" s="208"/>
      <c r="F15" s="120" t="s">
        <v>869</v>
      </c>
      <c r="G15" s="126" t="s">
        <v>32</v>
      </c>
      <c r="H15" s="122" t="s">
        <v>963</v>
      </c>
      <c r="I15" s="89" t="s">
        <v>878</v>
      </c>
      <c r="J15" s="73" t="s">
        <v>779</v>
      </c>
      <c r="K15" s="90"/>
      <c r="L15" s="67"/>
      <c r="M15" s="16"/>
      <c r="N15" s="45"/>
      <c r="O15" s="45"/>
      <c r="P15" s="94"/>
      <c r="Q15" s="94"/>
      <c r="R15" s="94"/>
      <c r="S15" s="94"/>
      <c r="T15" s="94"/>
      <c r="U15" s="94"/>
      <c r="V15" s="94"/>
      <c r="W15" s="94"/>
    </row>
    <row r="16" spans="1:23" s="3" customFormat="1" ht="16.2" customHeight="1" x14ac:dyDescent="0.3">
      <c r="A16" s="125">
        <v>9</v>
      </c>
      <c r="B16" s="216"/>
      <c r="C16" s="202"/>
      <c r="D16" s="202"/>
      <c r="E16" s="208"/>
      <c r="F16" s="120" t="s">
        <v>869</v>
      </c>
      <c r="G16" s="126" t="s">
        <v>34</v>
      </c>
      <c r="H16" s="122" t="s">
        <v>964</v>
      </c>
      <c r="I16" s="89" t="s">
        <v>878</v>
      </c>
      <c r="J16" s="73" t="s">
        <v>779</v>
      </c>
      <c r="K16" s="90"/>
      <c r="L16" s="67"/>
      <c r="M16" s="16"/>
      <c r="N16" s="45"/>
      <c r="O16" s="45"/>
      <c r="P16" s="94"/>
      <c r="Q16" s="94"/>
      <c r="R16" s="94"/>
      <c r="S16" s="94"/>
      <c r="T16" s="94"/>
      <c r="U16" s="94"/>
      <c r="V16" s="94"/>
      <c r="W16" s="94"/>
    </row>
    <row r="17" spans="1:23" s="3" customFormat="1" ht="16.2" customHeight="1" x14ac:dyDescent="0.3">
      <c r="A17" s="125">
        <v>10</v>
      </c>
      <c r="B17" s="216"/>
      <c r="C17" s="202"/>
      <c r="D17" s="202"/>
      <c r="E17" s="208"/>
      <c r="F17" s="120" t="s">
        <v>869</v>
      </c>
      <c r="G17" s="126" t="s">
        <v>36</v>
      </c>
      <c r="H17" s="122" t="s">
        <v>965</v>
      </c>
      <c r="I17" s="89" t="s">
        <v>878</v>
      </c>
      <c r="J17" s="73" t="s">
        <v>779</v>
      </c>
      <c r="K17" s="90"/>
      <c r="L17" s="67"/>
      <c r="M17" s="16"/>
      <c r="N17" s="45"/>
      <c r="O17" s="45"/>
      <c r="P17" s="94"/>
      <c r="Q17" s="94"/>
      <c r="R17" s="94"/>
      <c r="S17" s="94"/>
      <c r="T17" s="94"/>
      <c r="U17" s="94"/>
      <c r="V17" s="94"/>
      <c r="W17" s="94"/>
    </row>
    <row r="18" spans="1:23" s="3" customFormat="1" ht="16.2" customHeight="1" x14ac:dyDescent="0.3">
      <c r="A18" s="125">
        <v>11</v>
      </c>
      <c r="B18" s="216"/>
      <c r="C18" s="202"/>
      <c r="D18" s="202"/>
      <c r="E18" s="208"/>
      <c r="F18" s="120" t="s">
        <v>869</v>
      </c>
      <c r="G18" s="126" t="s">
        <v>38</v>
      </c>
      <c r="H18" s="122" t="s">
        <v>966</v>
      </c>
      <c r="I18" s="89" t="s">
        <v>878</v>
      </c>
      <c r="J18" s="73" t="s">
        <v>779</v>
      </c>
      <c r="K18" s="90"/>
      <c r="L18" s="67"/>
      <c r="M18" s="16"/>
      <c r="N18" s="45"/>
      <c r="O18" s="45"/>
      <c r="P18" s="94"/>
      <c r="Q18" s="94"/>
      <c r="R18" s="94"/>
      <c r="S18" s="94"/>
      <c r="T18" s="94"/>
      <c r="U18" s="94"/>
      <c r="V18" s="94"/>
      <c r="W18" s="94"/>
    </row>
    <row r="19" spans="1:23" s="3" customFormat="1" ht="16.2" customHeight="1" x14ac:dyDescent="0.3">
      <c r="A19" s="125">
        <v>12</v>
      </c>
      <c r="B19" s="216"/>
      <c r="C19" s="202"/>
      <c r="D19" s="202"/>
      <c r="E19" s="208"/>
      <c r="F19" s="120" t="s">
        <v>869</v>
      </c>
      <c r="G19" s="126" t="s">
        <v>40</v>
      </c>
      <c r="H19" s="122" t="s">
        <v>967</v>
      </c>
      <c r="I19" s="89" t="s">
        <v>878</v>
      </c>
      <c r="J19" s="73" t="s">
        <v>779</v>
      </c>
      <c r="K19" s="90"/>
      <c r="L19" s="67"/>
      <c r="M19" s="16"/>
      <c r="N19" s="45"/>
      <c r="O19" s="45"/>
      <c r="P19" s="94"/>
      <c r="Q19" s="94"/>
      <c r="R19" s="94"/>
      <c r="S19" s="94"/>
      <c r="T19" s="94"/>
      <c r="U19" s="94"/>
      <c r="V19" s="94"/>
      <c r="W19" s="94"/>
    </row>
    <row r="20" spans="1:23" s="3" customFormat="1" ht="16.2" customHeight="1" x14ac:dyDescent="0.3">
      <c r="A20" s="125">
        <v>13</v>
      </c>
      <c r="B20" s="216"/>
      <c r="C20" s="202"/>
      <c r="D20" s="202"/>
      <c r="E20" s="208"/>
      <c r="F20" s="120" t="s">
        <v>869</v>
      </c>
      <c r="G20" s="126" t="s">
        <v>42</v>
      </c>
      <c r="H20" s="122" t="s">
        <v>968</v>
      </c>
      <c r="I20" s="89" t="s">
        <v>878</v>
      </c>
      <c r="J20" s="73" t="s">
        <v>779</v>
      </c>
      <c r="K20" s="90"/>
      <c r="L20" s="67"/>
      <c r="M20" s="16"/>
      <c r="N20" s="45"/>
      <c r="O20" s="45"/>
      <c r="P20" s="94"/>
      <c r="Q20" s="94"/>
      <c r="R20" s="94"/>
      <c r="S20" s="94"/>
      <c r="T20" s="94"/>
      <c r="U20" s="94"/>
      <c r="V20" s="94"/>
      <c r="W20" s="94"/>
    </row>
    <row r="21" spans="1:23" s="3" customFormat="1" ht="16.2" customHeight="1" x14ac:dyDescent="0.3">
      <c r="A21" s="125">
        <v>14</v>
      </c>
      <c r="B21" s="216"/>
      <c r="C21" s="202"/>
      <c r="D21" s="202"/>
      <c r="E21" s="208"/>
      <c r="F21" s="120" t="s">
        <v>869</v>
      </c>
      <c r="G21" s="126" t="s">
        <v>44</v>
      </c>
      <c r="H21" s="122" t="s">
        <v>969</v>
      </c>
      <c r="I21" s="89" t="s">
        <v>878</v>
      </c>
      <c r="J21" s="73" t="s">
        <v>779</v>
      </c>
      <c r="K21" s="90"/>
      <c r="L21" s="67"/>
      <c r="M21" s="16"/>
      <c r="N21" s="45"/>
      <c r="O21" s="45"/>
      <c r="P21" s="94"/>
      <c r="Q21" s="94"/>
      <c r="R21" s="94"/>
      <c r="S21" s="94"/>
      <c r="T21" s="94"/>
      <c r="U21" s="94"/>
      <c r="V21" s="94"/>
      <c r="W21" s="94"/>
    </row>
    <row r="22" spans="1:23" s="3" customFormat="1" ht="16.2" customHeight="1" x14ac:dyDescent="0.3">
      <c r="A22" s="125">
        <v>15</v>
      </c>
      <c r="B22" s="216"/>
      <c r="C22" s="202"/>
      <c r="D22" s="202"/>
      <c r="E22" s="208"/>
      <c r="F22" s="120" t="s">
        <v>869</v>
      </c>
      <c r="G22" s="126" t="s">
        <v>46</v>
      </c>
      <c r="H22" s="122" t="s">
        <v>970</v>
      </c>
      <c r="I22" s="89" t="s">
        <v>878</v>
      </c>
      <c r="J22" s="73" t="s">
        <v>779</v>
      </c>
      <c r="K22" s="90"/>
      <c r="L22" s="67"/>
      <c r="M22" s="16"/>
      <c r="N22" s="45"/>
      <c r="O22" s="45"/>
      <c r="P22" s="94"/>
      <c r="Q22" s="94"/>
      <c r="R22" s="94"/>
      <c r="S22" s="94"/>
      <c r="T22" s="94"/>
      <c r="U22" s="94"/>
      <c r="V22" s="94"/>
      <c r="W22" s="94"/>
    </row>
    <row r="23" spans="1:23" s="3" customFormat="1" ht="16.2" customHeight="1" x14ac:dyDescent="0.3">
      <c r="A23" s="125">
        <v>16</v>
      </c>
      <c r="B23" s="216"/>
      <c r="C23" s="202"/>
      <c r="D23" s="202"/>
      <c r="E23" s="208"/>
      <c r="F23" s="120" t="s">
        <v>869</v>
      </c>
      <c r="G23" s="126" t="s">
        <v>48</v>
      </c>
      <c r="H23" s="122" t="s">
        <v>971</v>
      </c>
      <c r="I23" s="89" t="s">
        <v>878</v>
      </c>
      <c r="J23" s="73" t="s">
        <v>779</v>
      </c>
      <c r="K23" s="90"/>
      <c r="L23" s="67"/>
      <c r="M23" s="16"/>
      <c r="N23" s="45"/>
      <c r="O23" s="45"/>
      <c r="P23" s="94"/>
      <c r="Q23" s="94"/>
      <c r="R23" s="94"/>
      <c r="S23" s="94"/>
      <c r="T23" s="94"/>
      <c r="U23" s="94"/>
      <c r="V23" s="94"/>
      <c r="W23" s="94"/>
    </row>
    <row r="24" spans="1:23" s="3" customFormat="1" ht="16.2" customHeight="1" x14ac:dyDescent="0.3">
      <c r="A24" s="125">
        <v>17</v>
      </c>
      <c r="B24" s="216"/>
      <c r="C24" s="202"/>
      <c r="D24" s="202"/>
      <c r="E24" s="208"/>
      <c r="F24" s="120" t="s">
        <v>869</v>
      </c>
      <c r="G24" s="126" t="s">
        <v>50</v>
      </c>
      <c r="H24" s="122" t="s">
        <v>972</v>
      </c>
      <c r="I24" s="89" t="s">
        <v>878</v>
      </c>
      <c r="J24" s="88"/>
      <c r="K24" s="73" t="s">
        <v>779</v>
      </c>
      <c r="L24" s="67"/>
      <c r="M24" s="16"/>
      <c r="N24" s="45"/>
      <c r="O24" s="45"/>
      <c r="P24" s="94"/>
      <c r="Q24" s="94"/>
      <c r="R24" s="94"/>
      <c r="S24" s="94"/>
      <c r="T24" s="94"/>
      <c r="U24" s="94"/>
      <c r="V24" s="94"/>
      <c r="W24" s="94"/>
    </row>
    <row r="25" spans="1:23" s="3" customFormat="1" ht="16.2" customHeight="1" x14ac:dyDescent="0.3">
      <c r="A25" s="125">
        <v>18</v>
      </c>
      <c r="B25" s="216"/>
      <c r="C25" s="202"/>
      <c r="D25" s="202"/>
      <c r="E25" s="208"/>
      <c r="F25" s="120" t="s">
        <v>869</v>
      </c>
      <c r="G25" s="126" t="s">
        <v>53</v>
      </c>
      <c r="H25" s="122" t="s">
        <v>973</v>
      </c>
      <c r="I25" s="89" t="s">
        <v>878</v>
      </c>
      <c r="J25" s="88"/>
      <c r="K25" s="73" t="s">
        <v>779</v>
      </c>
      <c r="L25" s="67"/>
      <c r="M25" s="16"/>
      <c r="N25" s="45"/>
      <c r="O25" s="45"/>
      <c r="P25" s="104"/>
      <c r="Q25" s="94"/>
      <c r="R25" s="94"/>
      <c r="S25" s="94"/>
      <c r="T25" s="94"/>
      <c r="U25" s="94"/>
      <c r="V25" s="94"/>
      <c r="W25" s="94"/>
    </row>
    <row r="26" spans="1:23" s="3" customFormat="1" ht="16.2" customHeight="1" x14ac:dyDescent="0.3">
      <c r="A26" s="125">
        <v>19</v>
      </c>
      <c r="B26" s="216"/>
      <c r="C26" s="202"/>
      <c r="D26" s="202"/>
      <c r="E26" s="208"/>
      <c r="F26" s="120" t="s">
        <v>869</v>
      </c>
      <c r="G26" s="126" t="s">
        <v>56</v>
      </c>
      <c r="H26" s="122" t="s">
        <v>974</v>
      </c>
      <c r="I26" s="89" t="s">
        <v>878</v>
      </c>
      <c r="J26" s="88"/>
      <c r="K26" s="73" t="s">
        <v>779</v>
      </c>
      <c r="L26" s="67"/>
      <c r="M26" s="16"/>
      <c r="N26" s="45"/>
      <c r="O26" s="45"/>
      <c r="P26" s="104"/>
      <c r="Q26" s="94"/>
      <c r="R26" s="94"/>
      <c r="S26" s="94"/>
      <c r="T26" s="94"/>
      <c r="U26" s="94"/>
      <c r="V26" s="94"/>
      <c r="W26" s="94"/>
    </row>
    <row r="27" spans="1:23" s="3" customFormat="1" ht="16.2" customHeight="1" x14ac:dyDescent="0.3">
      <c r="A27" s="125">
        <v>20</v>
      </c>
      <c r="B27" s="216"/>
      <c r="C27" s="202"/>
      <c r="D27" s="202"/>
      <c r="E27" s="208"/>
      <c r="F27" s="120" t="s">
        <v>869</v>
      </c>
      <c r="G27" s="126" t="s">
        <v>58</v>
      </c>
      <c r="H27" s="122" t="s">
        <v>975</v>
      </c>
      <c r="I27" s="89" t="s">
        <v>878</v>
      </c>
      <c r="J27" s="88"/>
      <c r="K27" s="73" t="s">
        <v>779</v>
      </c>
      <c r="L27" s="67"/>
      <c r="M27" s="16"/>
      <c r="N27" s="45"/>
      <c r="O27" s="45"/>
      <c r="P27" s="104"/>
      <c r="Q27" s="94"/>
      <c r="R27" s="94"/>
      <c r="S27" s="94"/>
      <c r="T27" s="94"/>
      <c r="U27" s="94"/>
      <c r="V27" s="94"/>
      <c r="W27" s="94"/>
    </row>
    <row r="28" spans="1:23" s="3" customFormat="1" ht="16.2" customHeight="1" x14ac:dyDescent="0.3">
      <c r="A28" s="125">
        <v>21</v>
      </c>
      <c r="B28" s="216"/>
      <c r="C28" s="202"/>
      <c r="D28" s="202"/>
      <c r="E28" s="208"/>
      <c r="F28" s="120" t="s">
        <v>869</v>
      </c>
      <c r="G28" s="126" t="s">
        <v>60</v>
      </c>
      <c r="H28" s="122" t="s">
        <v>976</v>
      </c>
      <c r="I28" s="89" t="s">
        <v>878</v>
      </c>
      <c r="J28" s="88"/>
      <c r="K28" s="73" t="s">
        <v>779</v>
      </c>
      <c r="L28" s="67"/>
      <c r="M28" s="16"/>
      <c r="N28" s="45"/>
      <c r="O28" s="45"/>
      <c r="P28" s="104"/>
      <c r="Q28" s="94"/>
      <c r="R28" s="94"/>
      <c r="S28" s="94"/>
      <c r="T28" s="94"/>
      <c r="U28" s="94"/>
      <c r="V28" s="94"/>
      <c r="W28" s="94"/>
    </row>
    <row r="29" spans="1:23" s="3" customFormat="1" ht="16.2" customHeight="1" x14ac:dyDescent="0.3">
      <c r="A29" s="125">
        <v>22</v>
      </c>
      <c r="B29" s="216"/>
      <c r="C29" s="202"/>
      <c r="D29" s="202"/>
      <c r="E29" s="208"/>
      <c r="F29" s="120" t="s">
        <v>869</v>
      </c>
      <c r="G29" s="126" t="s">
        <v>62</v>
      </c>
      <c r="H29" s="122" t="s">
        <v>977</v>
      </c>
      <c r="I29" s="89" t="s">
        <v>878</v>
      </c>
      <c r="J29" s="88"/>
      <c r="K29" s="73" t="s">
        <v>779</v>
      </c>
      <c r="L29" s="67"/>
      <c r="M29" s="16"/>
      <c r="N29" s="45"/>
      <c r="O29" s="45"/>
      <c r="P29" s="104"/>
      <c r="Q29" s="94"/>
      <c r="R29" s="94"/>
      <c r="S29" s="94"/>
      <c r="T29" s="94"/>
      <c r="U29" s="94"/>
      <c r="V29" s="94"/>
      <c r="W29" s="94"/>
    </row>
    <row r="30" spans="1:23" s="3" customFormat="1" ht="16.2" customHeight="1" x14ac:dyDescent="0.3">
      <c r="A30" s="125">
        <v>23</v>
      </c>
      <c r="B30" s="216"/>
      <c r="C30" s="202"/>
      <c r="D30" s="202"/>
      <c r="E30" s="208"/>
      <c r="F30" s="120" t="s">
        <v>869</v>
      </c>
      <c r="G30" s="126" t="s">
        <v>64</v>
      </c>
      <c r="H30" s="122" t="s">
        <v>978</v>
      </c>
      <c r="I30" s="89" t="s">
        <v>878</v>
      </c>
      <c r="J30" s="73" t="s">
        <v>779</v>
      </c>
      <c r="K30" s="90"/>
      <c r="L30" s="67"/>
      <c r="M30" s="16"/>
      <c r="N30" s="45"/>
      <c r="O30" s="45"/>
      <c r="P30" s="94"/>
      <c r="Q30" s="94"/>
      <c r="R30" s="94"/>
      <c r="S30" s="94"/>
      <c r="T30" s="94"/>
      <c r="U30" s="94"/>
      <c r="V30" s="94"/>
      <c r="W30" s="94"/>
    </row>
    <row r="31" spans="1:23" s="3" customFormat="1" ht="16.2" customHeight="1" x14ac:dyDescent="0.3">
      <c r="A31" s="125">
        <v>24</v>
      </c>
      <c r="B31" s="216"/>
      <c r="C31" s="202"/>
      <c r="D31" s="202"/>
      <c r="E31" s="208"/>
      <c r="F31" s="120" t="s">
        <v>869</v>
      </c>
      <c r="G31" s="126" t="s">
        <v>66</v>
      </c>
      <c r="H31" s="122" t="s">
        <v>979</v>
      </c>
      <c r="I31" s="89" t="s">
        <v>878</v>
      </c>
      <c r="J31" s="73" t="s">
        <v>779</v>
      </c>
      <c r="K31" s="90"/>
      <c r="L31" s="67"/>
      <c r="M31" s="16"/>
      <c r="N31" s="45"/>
      <c r="O31" s="45"/>
      <c r="P31" s="94"/>
      <c r="Q31" s="94"/>
      <c r="R31" s="94"/>
      <c r="S31" s="94"/>
      <c r="T31" s="94"/>
      <c r="U31" s="94"/>
      <c r="V31" s="94"/>
      <c r="W31" s="94"/>
    </row>
    <row r="32" spans="1:23" s="3" customFormat="1" ht="16.2" customHeight="1" x14ac:dyDescent="0.3">
      <c r="A32" s="125">
        <v>25</v>
      </c>
      <c r="B32" s="216"/>
      <c r="C32" s="202"/>
      <c r="D32" s="202"/>
      <c r="E32" s="208"/>
      <c r="F32" s="120" t="s">
        <v>869</v>
      </c>
      <c r="G32" s="126" t="s">
        <v>68</v>
      </c>
      <c r="H32" s="122" t="s">
        <v>980</v>
      </c>
      <c r="I32" s="89" t="s">
        <v>878</v>
      </c>
      <c r="J32" s="88"/>
      <c r="K32" s="73" t="s">
        <v>779</v>
      </c>
      <c r="L32" s="67"/>
      <c r="M32" s="16"/>
      <c r="N32" s="45"/>
      <c r="O32" s="45"/>
      <c r="P32" s="94"/>
      <c r="Q32" s="94"/>
      <c r="R32" s="94"/>
      <c r="S32" s="94"/>
      <c r="T32" s="94"/>
      <c r="U32" s="94"/>
      <c r="V32" s="94"/>
      <c r="W32" s="94"/>
    </row>
    <row r="33" spans="1:23" s="3" customFormat="1" ht="16.2" customHeight="1" x14ac:dyDescent="0.3">
      <c r="A33" s="125">
        <v>26</v>
      </c>
      <c r="B33" s="216"/>
      <c r="C33" s="202"/>
      <c r="D33" s="202"/>
      <c r="E33" s="208"/>
      <c r="F33" s="120" t="s">
        <v>869</v>
      </c>
      <c r="G33" s="126" t="s">
        <v>71</v>
      </c>
      <c r="H33" s="122" t="s">
        <v>981</v>
      </c>
      <c r="I33" s="89" t="s">
        <v>878</v>
      </c>
      <c r="J33" s="73" t="s">
        <v>779</v>
      </c>
      <c r="K33" s="90"/>
      <c r="L33" s="67"/>
      <c r="M33" s="16"/>
      <c r="N33" s="45"/>
      <c r="O33" s="45"/>
      <c r="P33" s="94"/>
      <c r="Q33" s="94"/>
      <c r="R33" s="94"/>
      <c r="S33" s="94"/>
      <c r="T33" s="94"/>
      <c r="U33" s="94"/>
      <c r="V33" s="94"/>
      <c r="W33" s="94"/>
    </row>
    <row r="34" spans="1:23" s="3" customFormat="1" ht="16.2" customHeight="1" x14ac:dyDescent="0.3">
      <c r="A34" s="125">
        <v>27</v>
      </c>
      <c r="B34" s="216"/>
      <c r="C34" s="202"/>
      <c r="D34" s="202"/>
      <c r="E34" s="208"/>
      <c r="F34" s="120" t="s">
        <v>869</v>
      </c>
      <c r="G34" s="126" t="s">
        <v>73</v>
      </c>
      <c r="H34" s="122" t="s">
        <v>982</v>
      </c>
      <c r="I34" s="89" t="s">
        <v>878</v>
      </c>
      <c r="J34" s="73" t="s">
        <v>779</v>
      </c>
      <c r="K34" s="90"/>
      <c r="L34" s="67"/>
      <c r="M34" s="16"/>
      <c r="N34" s="45"/>
      <c r="O34" s="45"/>
      <c r="P34" s="94"/>
      <c r="Q34" s="94"/>
      <c r="R34" s="94"/>
      <c r="S34" s="94"/>
      <c r="T34" s="94"/>
      <c r="U34" s="94"/>
      <c r="V34" s="94"/>
      <c r="W34" s="94"/>
    </row>
    <row r="35" spans="1:23" s="3" customFormat="1" ht="16.2" customHeight="1" x14ac:dyDescent="0.3">
      <c r="A35" s="125">
        <v>28</v>
      </c>
      <c r="B35" s="216"/>
      <c r="C35" s="202"/>
      <c r="D35" s="202"/>
      <c r="E35" s="208"/>
      <c r="F35" s="120" t="s">
        <v>869</v>
      </c>
      <c r="G35" s="126" t="s">
        <v>75</v>
      </c>
      <c r="H35" s="122" t="s">
        <v>983</v>
      </c>
      <c r="I35" s="89" t="s">
        <v>878</v>
      </c>
      <c r="J35" s="73" t="s">
        <v>779</v>
      </c>
      <c r="K35" s="90"/>
      <c r="L35" s="67"/>
      <c r="M35" s="16"/>
      <c r="N35" s="45"/>
      <c r="O35" s="45"/>
      <c r="P35" s="94"/>
      <c r="Q35" s="94"/>
      <c r="R35" s="94"/>
      <c r="S35" s="94"/>
      <c r="T35" s="94"/>
      <c r="U35" s="94"/>
      <c r="V35" s="94"/>
      <c r="W35" s="94"/>
    </row>
    <row r="36" spans="1:23" s="3" customFormat="1" ht="16.2" customHeight="1" x14ac:dyDescent="0.3">
      <c r="A36" s="125">
        <v>29</v>
      </c>
      <c r="B36" s="216"/>
      <c r="C36" s="202"/>
      <c r="D36" s="202"/>
      <c r="E36" s="208"/>
      <c r="F36" s="120" t="s">
        <v>869</v>
      </c>
      <c r="G36" s="126" t="s">
        <v>77</v>
      </c>
      <c r="H36" s="122" t="s">
        <v>984</v>
      </c>
      <c r="I36" s="89" t="s">
        <v>878</v>
      </c>
      <c r="J36" s="73" t="s">
        <v>779</v>
      </c>
      <c r="K36" s="90"/>
      <c r="L36" s="67"/>
      <c r="M36" s="16"/>
      <c r="N36" s="45"/>
      <c r="O36" s="45"/>
      <c r="P36" s="94"/>
      <c r="Q36" s="94"/>
      <c r="R36" s="94"/>
      <c r="S36" s="94"/>
      <c r="T36" s="94"/>
      <c r="U36" s="94"/>
      <c r="V36" s="94"/>
      <c r="W36" s="94"/>
    </row>
    <row r="37" spans="1:23" s="3" customFormat="1" ht="16.2" customHeight="1" x14ac:dyDescent="0.3">
      <c r="A37" s="125">
        <v>30</v>
      </c>
      <c r="B37" s="216"/>
      <c r="C37" s="202"/>
      <c r="D37" s="202"/>
      <c r="E37" s="208"/>
      <c r="F37" s="120" t="s">
        <v>869</v>
      </c>
      <c r="G37" s="126" t="s">
        <v>79</v>
      </c>
      <c r="H37" s="122" t="s">
        <v>985</v>
      </c>
      <c r="I37" s="89" t="s">
        <v>878</v>
      </c>
      <c r="J37" s="73" t="s">
        <v>779</v>
      </c>
      <c r="K37" s="90"/>
      <c r="L37" s="67"/>
      <c r="M37" s="16"/>
      <c r="N37" s="45"/>
      <c r="O37" s="45"/>
      <c r="P37" s="94"/>
      <c r="Q37" s="94"/>
      <c r="R37" s="94"/>
      <c r="S37" s="94"/>
      <c r="T37" s="94"/>
      <c r="U37" s="94"/>
      <c r="V37" s="94"/>
      <c r="W37" s="94"/>
    </row>
    <row r="38" spans="1:23" s="3" customFormat="1" ht="16.2" customHeight="1" x14ac:dyDescent="0.3">
      <c r="A38" s="125">
        <v>31</v>
      </c>
      <c r="B38" s="216"/>
      <c r="C38" s="202"/>
      <c r="D38" s="202"/>
      <c r="E38" s="208"/>
      <c r="F38" s="120" t="s">
        <v>869</v>
      </c>
      <c r="G38" s="126" t="s">
        <v>81</v>
      </c>
      <c r="H38" s="122" t="s">
        <v>986</v>
      </c>
      <c r="I38" s="89" t="s">
        <v>878</v>
      </c>
      <c r="J38" s="73" t="s">
        <v>779</v>
      </c>
      <c r="K38" s="90"/>
      <c r="L38" s="67"/>
      <c r="M38" s="16"/>
      <c r="N38" s="45"/>
      <c r="O38" s="45"/>
      <c r="P38" s="94"/>
      <c r="Q38" s="94"/>
      <c r="R38" s="94"/>
      <c r="S38" s="94"/>
      <c r="T38" s="94"/>
      <c r="U38" s="94"/>
      <c r="V38" s="94"/>
      <c r="W38" s="94"/>
    </row>
    <row r="39" spans="1:23" s="3" customFormat="1" ht="16.2" customHeight="1" x14ac:dyDescent="0.3">
      <c r="A39" s="125">
        <v>32</v>
      </c>
      <c r="B39" s="216"/>
      <c r="C39" s="202"/>
      <c r="D39" s="202"/>
      <c r="E39" s="208"/>
      <c r="F39" s="120" t="s">
        <v>869</v>
      </c>
      <c r="G39" s="126" t="s">
        <v>83</v>
      </c>
      <c r="H39" s="122" t="s">
        <v>987</v>
      </c>
      <c r="I39" s="89" t="s">
        <v>878</v>
      </c>
      <c r="J39" s="73" t="s">
        <v>779</v>
      </c>
      <c r="K39" s="90"/>
      <c r="L39" s="67"/>
      <c r="M39" s="16"/>
      <c r="N39" s="45"/>
      <c r="O39" s="45"/>
      <c r="P39" s="94"/>
      <c r="Q39" s="94"/>
      <c r="R39" s="94"/>
      <c r="S39" s="94"/>
      <c r="T39" s="94"/>
      <c r="U39" s="94"/>
      <c r="V39" s="94"/>
      <c r="W39" s="94"/>
    </row>
    <row r="40" spans="1:23" s="3" customFormat="1" ht="16.2" customHeight="1" x14ac:dyDescent="0.3">
      <c r="A40" s="125">
        <v>33</v>
      </c>
      <c r="B40" s="216"/>
      <c r="C40" s="202"/>
      <c r="D40" s="202"/>
      <c r="E40" s="208"/>
      <c r="F40" s="120" t="s">
        <v>869</v>
      </c>
      <c r="G40" s="126" t="s">
        <v>85</v>
      </c>
      <c r="H40" s="122" t="s">
        <v>988</v>
      </c>
      <c r="I40" s="89" t="s">
        <v>878</v>
      </c>
      <c r="J40" s="73" t="s">
        <v>779</v>
      </c>
      <c r="K40" s="90"/>
      <c r="L40" s="67"/>
      <c r="M40" s="16"/>
      <c r="N40" s="45"/>
      <c r="O40" s="45"/>
      <c r="P40" s="94"/>
      <c r="Q40" s="94"/>
      <c r="R40" s="94"/>
      <c r="S40" s="94"/>
      <c r="T40" s="94"/>
      <c r="U40" s="94"/>
      <c r="V40" s="94"/>
      <c r="W40" s="94"/>
    </row>
    <row r="41" spans="1:23" s="3" customFormat="1" ht="16.2" customHeight="1" x14ac:dyDescent="0.3">
      <c r="A41" s="125">
        <v>34</v>
      </c>
      <c r="B41" s="216"/>
      <c r="C41" s="202"/>
      <c r="D41" s="202"/>
      <c r="E41" s="208"/>
      <c r="F41" s="120" t="s">
        <v>869</v>
      </c>
      <c r="G41" s="126" t="s">
        <v>87</v>
      </c>
      <c r="H41" s="122" t="s">
        <v>989</v>
      </c>
      <c r="I41" s="89" t="s">
        <v>878</v>
      </c>
      <c r="J41" s="73" t="s">
        <v>779</v>
      </c>
      <c r="K41" s="90"/>
      <c r="L41" s="67"/>
      <c r="M41" s="16"/>
      <c r="N41" s="45"/>
      <c r="O41" s="45"/>
      <c r="P41" s="94"/>
      <c r="Q41" s="94"/>
      <c r="R41" s="94"/>
      <c r="S41" s="94"/>
      <c r="T41" s="94"/>
      <c r="U41" s="94"/>
      <c r="V41" s="94"/>
      <c r="W41" s="94"/>
    </row>
    <row r="42" spans="1:23" s="3" customFormat="1" ht="16.2" customHeight="1" x14ac:dyDescent="0.3">
      <c r="A42" s="125">
        <v>35</v>
      </c>
      <c r="B42" s="216"/>
      <c r="C42" s="202"/>
      <c r="D42" s="202"/>
      <c r="E42" s="208"/>
      <c r="F42" s="120" t="s">
        <v>869</v>
      </c>
      <c r="G42" s="126" t="s">
        <v>89</v>
      </c>
      <c r="H42" s="122" t="s">
        <v>990</v>
      </c>
      <c r="I42" s="89" t="s">
        <v>878</v>
      </c>
      <c r="J42" s="73" t="s">
        <v>779</v>
      </c>
      <c r="K42" s="90"/>
      <c r="L42" s="67"/>
      <c r="M42" s="16"/>
      <c r="N42" s="45"/>
      <c r="O42" s="45"/>
      <c r="P42" s="94"/>
      <c r="Q42" s="94"/>
      <c r="R42" s="94"/>
      <c r="S42" s="94"/>
      <c r="T42" s="94"/>
      <c r="U42" s="94"/>
      <c r="V42" s="94"/>
      <c r="W42" s="94"/>
    </row>
    <row r="43" spans="1:23" s="3" customFormat="1" ht="16.2" customHeight="1" x14ac:dyDescent="0.3">
      <c r="A43" s="125">
        <v>36</v>
      </c>
      <c r="B43" s="216"/>
      <c r="C43" s="202"/>
      <c r="D43" s="202"/>
      <c r="E43" s="208"/>
      <c r="F43" s="120" t="s">
        <v>869</v>
      </c>
      <c r="G43" s="126" t="s">
        <v>91</v>
      </c>
      <c r="H43" s="122" t="s">
        <v>991</v>
      </c>
      <c r="I43" s="89" t="s">
        <v>878</v>
      </c>
      <c r="J43" s="73" t="s">
        <v>779</v>
      </c>
      <c r="K43" s="90"/>
      <c r="L43" s="67"/>
      <c r="M43" s="16"/>
      <c r="N43" s="45"/>
      <c r="O43" s="45"/>
      <c r="P43" s="94"/>
      <c r="Q43" s="94"/>
      <c r="R43" s="94"/>
      <c r="S43" s="94"/>
      <c r="T43" s="94"/>
      <c r="U43" s="94"/>
      <c r="V43" s="94"/>
      <c r="W43" s="94"/>
    </row>
    <row r="44" spans="1:23" s="3" customFormat="1" ht="16.2" customHeight="1" x14ac:dyDescent="0.3">
      <c r="A44" s="125">
        <v>37</v>
      </c>
      <c r="B44" s="216"/>
      <c r="C44" s="202"/>
      <c r="D44" s="202"/>
      <c r="E44" s="208"/>
      <c r="F44" s="120" t="s">
        <v>869</v>
      </c>
      <c r="G44" s="126" t="s">
        <v>93</v>
      </c>
      <c r="H44" s="122" t="s">
        <v>992</v>
      </c>
      <c r="I44" s="89" t="s">
        <v>878</v>
      </c>
      <c r="J44" s="73" t="s">
        <v>779</v>
      </c>
      <c r="K44" s="90"/>
      <c r="L44" s="67"/>
      <c r="M44" s="16"/>
      <c r="N44" s="45"/>
      <c r="O44" s="45"/>
      <c r="P44" s="94"/>
      <c r="Q44" s="94"/>
      <c r="R44" s="94"/>
      <c r="S44" s="94"/>
      <c r="T44" s="94"/>
      <c r="U44" s="94"/>
      <c r="V44" s="94"/>
      <c r="W44" s="94"/>
    </row>
    <row r="45" spans="1:23" s="3" customFormat="1" ht="16.2" customHeight="1" x14ac:dyDescent="0.3">
      <c r="A45" s="125">
        <v>38</v>
      </c>
      <c r="B45" s="216"/>
      <c r="C45" s="202"/>
      <c r="D45" s="202"/>
      <c r="E45" s="208"/>
      <c r="F45" s="120" t="s">
        <v>869</v>
      </c>
      <c r="G45" s="126" t="s">
        <v>95</v>
      </c>
      <c r="H45" s="122" t="s">
        <v>993</v>
      </c>
      <c r="I45" s="89" t="s">
        <v>878</v>
      </c>
      <c r="J45" s="73" t="s">
        <v>779</v>
      </c>
      <c r="K45" s="90"/>
      <c r="L45" s="67"/>
      <c r="M45" s="16"/>
      <c r="N45" s="45"/>
      <c r="O45" s="45"/>
      <c r="P45" s="94"/>
      <c r="Q45" s="94"/>
      <c r="R45" s="94"/>
      <c r="S45" s="94"/>
      <c r="T45" s="94"/>
      <c r="U45" s="94"/>
      <c r="V45" s="94"/>
      <c r="W45" s="94"/>
    </row>
    <row r="46" spans="1:23" s="3" customFormat="1" ht="16.2" customHeight="1" x14ac:dyDescent="0.3">
      <c r="A46" s="125">
        <v>39</v>
      </c>
      <c r="B46" s="216"/>
      <c r="C46" s="202"/>
      <c r="D46" s="202"/>
      <c r="E46" s="208"/>
      <c r="F46" s="120" t="s">
        <v>869</v>
      </c>
      <c r="G46" s="126" t="s">
        <v>97</v>
      </c>
      <c r="H46" s="122" t="s">
        <v>994</v>
      </c>
      <c r="I46" s="89" t="s">
        <v>878</v>
      </c>
      <c r="J46" s="73" t="s">
        <v>779</v>
      </c>
      <c r="K46" s="90"/>
      <c r="L46" s="67"/>
      <c r="M46" s="16"/>
      <c r="N46" s="45"/>
      <c r="O46" s="45"/>
      <c r="P46" s="94"/>
      <c r="Q46" s="94"/>
      <c r="R46" s="94"/>
      <c r="S46" s="94"/>
      <c r="T46" s="94"/>
      <c r="U46" s="94"/>
      <c r="V46" s="94"/>
      <c r="W46" s="94"/>
    </row>
    <row r="47" spans="1:23" s="3" customFormat="1" ht="16.2" customHeight="1" x14ac:dyDescent="0.3">
      <c r="A47" s="125">
        <v>40</v>
      </c>
      <c r="B47" s="216"/>
      <c r="C47" s="202"/>
      <c r="D47" s="202"/>
      <c r="E47" s="208"/>
      <c r="F47" s="120" t="s">
        <v>869</v>
      </c>
      <c r="G47" s="126" t="s">
        <v>99</v>
      </c>
      <c r="H47" s="122" t="s">
        <v>995</v>
      </c>
      <c r="I47" s="89" t="s">
        <v>878</v>
      </c>
      <c r="J47" s="73" t="s">
        <v>779</v>
      </c>
      <c r="K47" s="90"/>
      <c r="L47" s="67"/>
      <c r="M47" s="16"/>
      <c r="N47" s="45"/>
      <c r="O47" s="45"/>
      <c r="P47" s="94"/>
      <c r="Q47" s="94"/>
      <c r="R47" s="94"/>
      <c r="S47" s="94"/>
      <c r="T47" s="94"/>
      <c r="U47" s="94"/>
      <c r="V47" s="94"/>
      <c r="W47" s="94"/>
    </row>
    <row r="48" spans="1:23" s="3" customFormat="1" ht="16.2" customHeight="1" x14ac:dyDescent="0.3">
      <c r="A48" s="125">
        <v>41</v>
      </c>
      <c r="B48" s="216"/>
      <c r="C48" s="202"/>
      <c r="D48" s="202"/>
      <c r="E48" s="208"/>
      <c r="F48" s="120" t="s">
        <v>869</v>
      </c>
      <c r="G48" s="126" t="s">
        <v>101</v>
      </c>
      <c r="H48" s="122" t="s">
        <v>996</v>
      </c>
      <c r="I48" s="89" t="s">
        <v>878</v>
      </c>
      <c r="J48" s="73" t="s">
        <v>779</v>
      </c>
      <c r="K48" s="90"/>
      <c r="L48" s="67"/>
      <c r="M48" s="16"/>
      <c r="N48" s="45"/>
      <c r="O48" s="45"/>
      <c r="P48" s="94"/>
      <c r="Q48" s="94"/>
      <c r="R48" s="94"/>
      <c r="S48" s="94"/>
      <c r="T48" s="94"/>
      <c r="U48" s="94"/>
      <c r="V48" s="94"/>
      <c r="W48" s="94"/>
    </row>
    <row r="49" spans="1:23" s="3" customFormat="1" ht="16.2" customHeight="1" x14ac:dyDescent="0.3">
      <c r="A49" s="125">
        <v>42</v>
      </c>
      <c r="B49" s="216"/>
      <c r="C49" s="202"/>
      <c r="D49" s="202"/>
      <c r="E49" s="208"/>
      <c r="F49" s="120" t="s">
        <v>869</v>
      </c>
      <c r="G49" s="126" t="s">
        <v>103</v>
      </c>
      <c r="H49" s="122" t="s">
        <v>997</v>
      </c>
      <c r="I49" s="89" t="s">
        <v>878</v>
      </c>
      <c r="J49" s="88"/>
      <c r="K49" s="73" t="s">
        <v>779</v>
      </c>
      <c r="L49" s="67"/>
      <c r="M49" s="16"/>
      <c r="N49" s="45"/>
      <c r="O49" s="45"/>
      <c r="P49" s="94"/>
      <c r="Q49" s="94"/>
      <c r="R49" s="94"/>
      <c r="S49" s="94"/>
      <c r="T49" s="94"/>
      <c r="U49" s="94"/>
      <c r="V49" s="94"/>
      <c r="W49" s="94"/>
    </row>
    <row r="50" spans="1:23" s="3" customFormat="1" ht="16.2" customHeight="1" x14ac:dyDescent="0.3">
      <c r="A50" s="125">
        <v>43</v>
      </c>
      <c r="B50" s="216"/>
      <c r="C50" s="202"/>
      <c r="D50" s="202"/>
      <c r="E50" s="208"/>
      <c r="F50" s="120" t="s">
        <v>869</v>
      </c>
      <c r="G50" s="126" t="s">
        <v>105</v>
      </c>
      <c r="H50" s="122" t="s">
        <v>1081</v>
      </c>
      <c r="I50" s="89" t="s">
        <v>878</v>
      </c>
      <c r="J50" s="73" t="s">
        <v>779</v>
      </c>
      <c r="K50" s="90"/>
      <c r="L50" s="67"/>
      <c r="M50" s="16"/>
      <c r="N50" s="45"/>
      <c r="O50" s="45"/>
      <c r="P50" s="94"/>
      <c r="Q50" s="94"/>
      <c r="R50" s="94"/>
      <c r="S50" s="94"/>
      <c r="T50" s="94"/>
      <c r="U50" s="94"/>
      <c r="V50" s="94"/>
      <c r="W50" s="94"/>
    </row>
    <row r="51" spans="1:23" s="3" customFormat="1" ht="16.2" customHeight="1" x14ac:dyDescent="0.3">
      <c r="A51" s="125">
        <v>44</v>
      </c>
      <c r="B51" s="216"/>
      <c r="C51" s="202"/>
      <c r="D51" s="202"/>
      <c r="E51" s="208"/>
      <c r="F51" s="120" t="s">
        <v>869</v>
      </c>
      <c r="G51" s="126" t="s">
        <v>107</v>
      </c>
      <c r="H51" s="122" t="s">
        <v>1082</v>
      </c>
      <c r="I51" s="89" t="s">
        <v>878</v>
      </c>
      <c r="J51" s="73" t="s">
        <v>779</v>
      </c>
      <c r="K51" s="90"/>
      <c r="L51" s="67"/>
      <c r="M51" s="16"/>
      <c r="N51" s="45"/>
      <c r="O51" s="45"/>
      <c r="P51" s="94"/>
      <c r="Q51" s="94"/>
      <c r="R51" s="94"/>
      <c r="S51" s="94"/>
      <c r="T51" s="94"/>
      <c r="U51" s="94"/>
      <c r="V51" s="94"/>
      <c r="W51" s="94"/>
    </row>
    <row r="52" spans="1:23" s="3" customFormat="1" ht="16.2" customHeight="1" x14ac:dyDescent="0.3">
      <c r="A52" s="125">
        <v>45</v>
      </c>
      <c r="B52" s="216"/>
      <c r="C52" s="202"/>
      <c r="D52" s="202"/>
      <c r="E52" s="208"/>
      <c r="F52" s="120" t="s">
        <v>869</v>
      </c>
      <c r="G52" s="126" t="s">
        <v>109</v>
      </c>
      <c r="H52" s="122" t="s">
        <v>1083</v>
      </c>
      <c r="I52" s="89" t="s">
        <v>878</v>
      </c>
      <c r="J52" s="73" t="s">
        <v>779</v>
      </c>
      <c r="K52" s="90"/>
      <c r="L52" s="67"/>
      <c r="M52" s="16"/>
      <c r="N52" s="45"/>
      <c r="O52" s="45"/>
      <c r="P52" s="94"/>
      <c r="Q52" s="94"/>
      <c r="R52" s="94"/>
      <c r="S52" s="94"/>
      <c r="T52" s="94"/>
      <c r="U52" s="94"/>
      <c r="V52" s="94"/>
      <c r="W52" s="94"/>
    </row>
    <row r="53" spans="1:23" s="3" customFormat="1" ht="16.2" customHeight="1" x14ac:dyDescent="0.3">
      <c r="A53" s="125">
        <v>46</v>
      </c>
      <c r="B53" s="216"/>
      <c r="C53" s="202"/>
      <c r="D53" s="202"/>
      <c r="E53" s="208"/>
      <c r="F53" s="120" t="s">
        <v>869</v>
      </c>
      <c r="G53" s="126" t="s">
        <v>111</v>
      </c>
      <c r="H53" s="122" t="s">
        <v>1084</v>
      </c>
      <c r="I53" s="89" t="s">
        <v>878</v>
      </c>
      <c r="J53" s="73" t="s">
        <v>779</v>
      </c>
      <c r="K53" s="90"/>
      <c r="L53" s="67"/>
      <c r="M53" s="16"/>
      <c r="N53" s="45"/>
      <c r="O53" s="45"/>
      <c r="P53" s="94"/>
      <c r="Q53" s="94"/>
      <c r="R53" s="94"/>
      <c r="S53" s="94"/>
      <c r="T53" s="94"/>
      <c r="U53" s="94"/>
      <c r="V53" s="94"/>
      <c r="W53" s="94"/>
    </row>
    <row r="54" spans="1:23" s="3" customFormat="1" ht="16.2" customHeight="1" x14ac:dyDescent="0.3">
      <c r="A54" s="125">
        <v>47</v>
      </c>
      <c r="B54" s="216"/>
      <c r="C54" s="202"/>
      <c r="D54" s="202"/>
      <c r="E54" s="208"/>
      <c r="F54" s="120" t="s">
        <v>869</v>
      </c>
      <c r="G54" s="126" t="s">
        <v>113</v>
      </c>
      <c r="H54" s="122" t="s">
        <v>1085</v>
      </c>
      <c r="I54" s="89" t="s">
        <v>878</v>
      </c>
      <c r="J54" s="73" t="s">
        <v>779</v>
      </c>
      <c r="K54" s="90"/>
      <c r="L54" s="67"/>
      <c r="M54" s="16"/>
      <c r="N54" s="45"/>
      <c r="O54" s="45"/>
      <c r="P54" s="94"/>
      <c r="Q54" s="94"/>
      <c r="R54" s="94"/>
      <c r="S54" s="94"/>
      <c r="T54" s="94"/>
      <c r="U54" s="94"/>
      <c r="V54" s="94"/>
      <c r="W54" s="94"/>
    </row>
    <row r="55" spans="1:23" s="3" customFormat="1" ht="16.2" customHeight="1" x14ac:dyDescent="0.3">
      <c r="A55" s="125">
        <v>48</v>
      </c>
      <c r="B55" s="216"/>
      <c r="C55" s="202"/>
      <c r="D55" s="202"/>
      <c r="E55" s="208"/>
      <c r="F55" s="120" t="s">
        <v>869</v>
      </c>
      <c r="G55" s="126" t="s">
        <v>115</v>
      </c>
      <c r="H55" s="122" t="s">
        <v>1086</v>
      </c>
      <c r="I55" s="89" t="s">
        <v>878</v>
      </c>
      <c r="J55" s="73" t="s">
        <v>779</v>
      </c>
      <c r="K55" s="90"/>
      <c r="L55" s="67"/>
      <c r="M55" s="16"/>
      <c r="N55" s="45"/>
      <c r="O55" s="45"/>
      <c r="P55" s="94"/>
      <c r="Q55" s="94"/>
      <c r="R55" s="94"/>
      <c r="S55" s="94"/>
      <c r="T55" s="94"/>
      <c r="U55" s="94"/>
      <c r="V55" s="94"/>
      <c r="W55" s="94"/>
    </row>
    <row r="56" spans="1:23" s="3" customFormat="1" ht="16.2" customHeight="1" x14ac:dyDescent="0.3">
      <c r="A56" s="125">
        <v>49</v>
      </c>
      <c r="B56" s="216"/>
      <c r="C56" s="202"/>
      <c r="D56" s="202"/>
      <c r="E56" s="208"/>
      <c r="F56" s="120" t="s">
        <v>869</v>
      </c>
      <c r="G56" s="126" t="s">
        <v>117</v>
      </c>
      <c r="H56" s="122" t="s">
        <v>1087</v>
      </c>
      <c r="I56" s="89" t="s">
        <v>878</v>
      </c>
      <c r="J56" s="88"/>
      <c r="K56" s="73" t="s">
        <v>779</v>
      </c>
      <c r="L56" s="67"/>
      <c r="M56" s="16"/>
      <c r="N56" s="45"/>
      <c r="O56" s="45"/>
      <c r="P56" s="94"/>
      <c r="Q56" s="94"/>
      <c r="R56" s="94"/>
      <c r="S56" s="94"/>
      <c r="T56" s="94"/>
      <c r="U56" s="94"/>
      <c r="V56" s="94"/>
      <c r="W56" s="94"/>
    </row>
    <row r="57" spans="1:23" s="3" customFormat="1" ht="16.2" customHeight="1" x14ac:dyDescent="0.3">
      <c r="A57" s="125">
        <v>50</v>
      </c>
      <c r="B57" s="216"/>
      <c r="C57" s="202"/>
      <c r="D57" s="202"/>
      <c r="E57" s="208"/>
      <c r="F57" s="120" t="s">
        <v>869</v>
      </c>
      <c r="G57" s="126" t="s">
        <v>120</v>
      </c>
      <c r="H57" s="122" t="s">
        <v>1088</v>
      </c>
      <c r="I57" s="89" t="s">
        <v>878</v>
      </c>
      <c r="J57" s="88"/>
      <c r="K57" s="73" t="s">
        <v>779</v>
      </c>
      <c r="L57" s="67"/>
      <c r="M57" s="16"/>
      <c r="N57" s="45"/>
      <c r="O57" s="45"/>
      <c r="P57" s="94"/>
      <c r="Q57" s="94"/>
      <c r="R57" s="94"/>
      <c r="S57" s="94"/>
      <c r="T57" s="94"/>
      <c r="U57" s="94"/>
      <c r="V57" s="94"/>
      <c r="W57" s="94"/>
    </row>
    <row r="58" spans="1:23" s="3" customFormat="1" ht="16.2" customHeight="1" x14ac:dyDescent="0.3">
      <c r="A58" s="125">
        <v>51</v>
      </c>
      <c r="B58" s="216"/>
      <c r="C58" s="202"/>
      <c r="D58" s="202"/>
      <c r="E58" s="208"/>
      <c r="F58" s="120" t="s">
        <v>869</v>
      </c>
      <c r="G58" s="126" t="s">
        <v>122</v>
      </c>
      <c r="H58" s="122" t="s">
        <v>1089</v>
      </c>
      <c r="I58" s="89" t="s">
        <v>878</v>
      </c>
      <c r="J58" s="73" t="s">
        <v>779</v>
      </c>
      <c r="K58" s="90"/>
      <c r="L58" s="67"/>
      <c r="M58" s="16"/>
      <c r="N58" s="45"/>
      <c r="O58" s="45"/>
      <c r="P58" s="94"/>
      <c r="Q58" s="94"/>
      <c r="R58" s="94"/>
      <c r="S58" s="94"/>
      <c r="T58" s="94"/>
      <c r="U58" s="94"/>
      <c r="V58" s="94"/>
      <c r="W58" s="94"/>
    </row>
    <row r="59" spans="1:23" s="3" customFormat="1" ht="16.2" customHeight="1" x14ac:dyDescent="0.3">
      <c r="A59" s="125">
        <v>52</v>
      </c>
      <c r="B59" s="216"/>
      <c r="C59" s="202"/>
      <c r="D59" s="202"/>
      <c r="E59" s="208"/>
      <c r="F59" s="120" t="s">
        <v>869</v>
      </c>
      <c r="G59" s="126" t="s">
        <v>124</v>
      </c>
      <c r="H59" s="122" t="s">
        <v>1090</v>
      </c>
      <c r="I59" s="89" t="s">
        <v>878</v>
      </c>
      <c r="J59" s="73" t="s">
        <v>779</v>
      </c>
      <c r="K59" s="90"/>
      <c r="L59" s="67"/>
      <c r="M59" s="16"/>
      <c r="N59" s="45"/>
      <c r="O59" s="45"/>
      <c r="P59" s="94"/>
      <c r="Q59" s="94"/>
      <c r="R59" s="94"/>
      <c r="S59" s="94"/>
      <c r="T59" s="94"/>
      <c r="U59" s="94"/>
      <c r="V59" s="94"/>
      <c r="W59" s="94"/>
    </row>
    <row r="60" spans="1:23" s="3" customFormat="1" ht="16.2" customHeight="1" x14ac:dyDescent="0.3">
      <c r="A60" s="125">
        <v>53</v>
      </c>
      <c r="B60" s="216"/>
      <c r="C60" s="202"/>
      <c r="D60" s="202"/>
      <c r="E60" s="208"/>
      <c r="F60" s="120" t="s">
        <v>869</v>
      </c>
      <c r="G60" s="126" t="s">
        <v>126</v>
      </c>
      <c r="H60" s="122" t="s">
        <v>1091</v>
      </c>
      <c r="I60" s="89" t="s">
        <v>878</v>
      </c>
      <c r="J60" s="73" t="s">
        <v>779</v>
      </c>
      <c r="K60" s="90"/>
      <c r="L60" s="67"/>
      <c r="M60" s="16"/>
      <c r="N60" s="45"/>
      <c r="O60" s="45"/>
      <c r="P60" s="94"/>
      <c r="Q60" s="94"/>
      <c r="R60" s="94"/>
      <c r="S60" s="94"/>
      <c r="T60" s="94"/>
      <c r="U60" s="94"/>
      <c r="V60" s="94"/>
      <c r="W60" s="94"/>
    </row>
    <row r="61" spans="1:23" s="3" customFormat="1" ht="16.2" customHeight="1" x14ac:dyDescent="0.3">
      <c r="A61" s="125">
        <v>54</v>
      </c>
      <c r="B61" s="216"/>
      <c r="C61" s="202"/>
      <c r="D61" s="202"/>
      <c r="E61" s="208"/>
      <c r="F61" s="120" t="s">
        <v>869</v>
      </c>
      <c r="G61" s="126" t="s">
        <v>128</v>
      </c>
      <c r="H61" s="122" t="s">
        <v>1154</v>
      </c>
      <c r="I61" s="89" t="s">
        <v>878</v>
      </c>
      <c r="J61" s="73" t="s">
        <v>779</v>
      </c>
      <c r="K61" s="90"/>
      <c r="L61" s="67"/>
      <c r="M61" s="16"/>
      <c r="N61" s="45"/>
      <c r="O61" s="45"/>
      <c r="P61" s="94"/>
      <c r="Q61" s="94"/>
      <c r="R61" s="94"/>
      <c r="S61" s="94"/>
      <c r="T61" s="94"/>
      <c r="U61" s="94"/>
      <c r="V61" s="94"/>
      <c r="W61" s="94"/>
    </row>
    <row r="62" spans="1:23" s="3" customFormat="1" ht="16.2" customHeight="1" x14ac:dyDescent="0.3">
      <c r="A62" s="125">
        <v>55</v>
      </c>
      <c r="B62" s="216"/>
      <c r="C62" s="202"/>
      <c r="D62" s="202"/>
      <c r="E62" s="208"/>
      <c r="F62" s="120" t="s">
        <v>869</v>
      </c>
      <c r="G62" s="126" t="s">
        <v>130</v>
      </c>
      <c r="H62" s="122" t="s">
        <v>1093</v>
      </c>
      <c r="I62" s="89" t="s">
        <v>878</v>
      </c>
      <c r="J62" s="73" t="s">
        <v>779</v>
      </c>
      <c r="K62" s="90"/>
      <c r="L62" s="67"/>
      <c r="M62" s="16"/>
      <c r="N62" s="45"/>
      <c r="O62" s="45"/>
      <c r="P62" s="94"/>
      <c r="Q62" s="94"/>
      <c r="R62" s="94"/>
      <c r="S62" s="94"/>
      <c r="T62" s="94"/>
      <c r="U62" s="94"/>
      <c r="V62" s="94"/>
      <c r="W62" s="94"/>
    </row>
    <row r="63" spans="1:23" s="3" customFormat="1" ht="16.2" customHeight="1" x14ac:dyDescent="0.3">
      <c r="A63" s="125">
        <v>56</v>
      </c>
      <c r="B63" s="216"/>
      <c r="C63" s="202"/>
      <c r="D63" s="202"/>
      <c r="E63" s="208"/>
      <c r="F63" s="120" t="s">
        <v>869</v>
      </c>
      <c r="G63" s="126" t="s">
        <v>132</v>
      </c>
      <c r="H63" s="122" t="s">
        <v>1092</v>
      </c>
      <c r="I63" s="89" t="s">
        <v>878</v>
      </c>
      <c r="J63" s="73" t="s">
        <v>779</v>
      </c>
      <c r="K63" s="90"/>
      <c r="L63" s="67"/>
      <c r="M63" s="16"/>
      <c r="N63" s="45"/>
      <c r="O63" s="45"/>
      <c r="P63" s="94"/>
      <c r="Q63" s="94"/>
      <c r="R63" s="94"/>
      <c r="S63" s="94"/>
      <c r="T63" s="94"/>
      <c r="U63" s="94"/>
      <c r="V63" s="94"/>
      <c r="W63" s="94"/>
    </row>
    <row r="64" spans="1:23" s="3" customFormat="1" ht="16.2" customHeight="1" x14ac:dyDescent="0.3">
      <c r="A64" s="125">
        <v>57</v>
      </c>
      <c r="B64" s="216"/>
      <c r="C64" s="202"/>
      <c r="D64" s="202"/>
      <c r="E64" s="208"/>
      <c r="F64" s="120" t="s">
        <v>869</v>
      </c>
      <c r="G64" s="126" t="s">
        <v>134</v>
      </c>
      <c r="H64" s="122" t="s">
        <v>1094</v>
      </c>
      <c r="I64" s="89" t="s">
        <v>878</v>
      </c>
      <c r="J64" s="88"/>
      <c r="K64" s="73" t="s">
        <v>779</v>
      </c>
      <c r="L64" s="67"/>
      <c r="M64" s="16"/>
      <c r="N64" s="45"/>
      <c r="O64" s="45"/>
      <c r="P64" s="94"/>
      <c r="Q64" s="94"/>
      <c r="R64" s="94"/>
      <c r="S64" s="94"/>
      <c r="T64" s="94"/>
      <c r="U64" s="94"/>
      <c r="V64" s="94"/>
      <c r="W64" s="94"/>
    </row>
    <row r="65" spans="1:23" s="3" customFormat="1" ht="16.2" customHeight="1" x14ac:dyDescent="0.3">
      <c r="A65" s="125">
        <v>58</v>
      </c>
      <c r="B65" s="216"/>
      <c r="C65" s="202"/>
      <c r="D65" s="202"/>
      <c r="E65" s="208"/>
      <c r="F65" s="120" t="s">
        <v>869</v>
      </c>
      <c r="G65" s="126" t="s">
        <v>137</v>
      </c>
      <c r="H65" s="122" t="s">
        <v>1095</v>
      </c>
      <c r="I65" s="89" t="s">
        <v>878</v>
      </c>
      <c r="J65" s="88"/>
      <c r="K65" s="73" t="s">
        <v>779</v>
      </c>
      <c r="L65" s="67"/>
      <c r="M65" s="16"/>
      <c r="N65" s="45"/>
      <c r="O65" s="45"/>
      <c r="P65" s="94"/>
      <c r="Q65" s="94"/>
      <c r="R65" s="94"/>
      <c r="S65" s="94"/>
      <c r="T65" s="94"/>
      <c r="U65" s="94"/>
      <c r="V65" s="94"/>
      <c r="W65" s="94"/>
    </row>
    <row r="66" spans="1:23" s="3" customFormat="1" ht="16.2" customHeight="1" x14ac:dyDescent="0.3">
      <c r="A66" s="125">
        <v>59</v>
      </c>
      <c r="B66" s="216"/>
      <c r="C66" s="202"/>
      <c r="D66" s="202"/>
      <c r="E66" s="208"/>
      <c r="F66" s="120" t="s">
        <v>869</v>
      </c>
      <c r="G66" s="126" t="s">
        <v>139</v>
      </c>
      <c r="H66" s="122" t="s">
        <v>1096</v>
      </c>
      <c r="I66" s="89" t="s">
        <v>878</v>
      </c>
      <c r="J66" s="88"/>
      <c r="K66" s="73" t="s">
        <v>779</v>
      </c>
      <c r="L66" s="67"/>
      <c r="M66" s="16"/>
      <c r="N66" s="45"/>
      <c r="O66" s="45"/>
      <c r="P66" s="94"/>
      <c r="Q66" s="94"/>
      <c r="R66" s="94"/>
      <c r="S66" s="94"/>
      <c r="T66" s="94"/>
      <c r="U66" s="94"/>
      <c r="V66" s="94"/>
      <c r="W66" s="94"/>
    </row>
    <row r="67" spans="1:23" s="3" customFormat="1" ht="16.2" customHeight="1" x14ac:dyDescent="0.3">
      <c r="A67" s="125">
        <v>60</v>
      </c>
      <c r="B67" s="216"/>
      <c r="C67" s="202"/>
      <c r="D67" s="202"/>
      <c r="E67" s="208"/>
      <c r="F67" s="120" t="s">
        <v>869</v>
      </c>
      <c r="G67" s="126" t="s">
        <v>142</v>
      </c>
      <c r="H67" s="122" t="s">
        <v>1097</v>
      </c>
      <c r="I67" s="89" t="s">
        <v>878</v>
      </c>
      <c r="J67" s="73" t="s">
        <v>779</v>
      </c>
      <c r="K67" s="90"/>
      <c r="L67" s="67"/>
      <c r="M67" s="16"/>
      <c r="N67" s="45"/>
      <c r="O67" s="45"/>
      <c r="P67" s="94"/>
      <c r="Q67" s="94"/>
      <c r="R67" s="94"/>
      <c r="S67" s="94"/>
      <c r="T67" s="94"/>
      <c r="U67" s="94"/>
      <c r="V67" s="94"/>
      <c r="W67" s="94"/>
    </row>
    <row r="68" spans="1:23" s="3" customFormat="1" ht="16.2" customHeight="1" x14ac:dyDescent="0.3">
      <c r="A68" s="125">
        <v>61</v>
      </c>
      <c r="B68" s="216"/>
      <c r="C68" s="202"/>
      <c r="D68" s="202"/>
      <c r="E68" s="208"/>
      <c r="F68" s="120" t="s">
        <v>869</v>
      </c>
      <c r="G68" s="126" t="s">
        <v>144</v>
      </c>
      <c r="H68" s="122" t="s">
        <v>1098</v>
      </c>
      <c r="I68" s="89" t="s">
        <v>878</v>
      </c>
      <c r="J68" s="73" t="s">
        <v>779</v>
      </c>
      <c r="K68" s="90"/>
      <c r="L68" s="67"/>
      <c r="M68" s="16"/>
      <c r="N68" s="45"/>
      <c r="O68" s="45"/>
      <c r="P68" s="94"/>
      <c r="Q68" s="94"/>
      <c r="R68" s="94"/>
      <c r="S68" s="94"/>
      <c r="T68" s="94"/>
      <c r="U68" s="94"/>
      <c r="V68" s="94"/>
      <c r="W68" s="94"/>
    </row>
    <row r="69" spans="1:23" s="3" customFormat="1" ht="16.2" customHeight="1" x14ac:dyDescent="0.3">
      <c r="A69" s="125">
        <v>62</v>
      </c>
      <c r="B69" s="216"/>
      <c r="C69" s="202"/>
      <c r="D69" s="202"/>
      <c r="E69" s="208"/>
      <c r="F69" s="120" t="s">
        <v>869</v>
      </c>
      <c r="G69" s="126" t="s">
        <v>146</v>
      </c>
      <c r="H69" s="122" t="s">
        <v>1099</v>
      </c>
      <c r="I69" s="89" t="s">
        <v>878</v>
      </c>
      <c r="J69" s="73" t="s">
        <v>779</v>
      </c>
      <c r="K69" s="90"/>
      <c r="L69" s="67"/>
      <c r="M69" s="16"/>
      <c r="N69" s="45"/>
      <c r="O69" s="45"/>
      <c r="P69" s="94"/>
      <c r="Q69" s="94"/>
      <c r="R69" s="94"/>
      <c r="S69" s="94"/>
      <c r="T69" s="94"/>
      <c r="U69" s="94"/>
      <c r="V69" s="94"/>
      <c r="W69" s="94"/>
    </row>
    <row r="70" spans="1:23" s="3" customFormat="1" ht="16.2" customHeight="1" x14ac:dyDescent="0.3">
      <c r="A70" s="125">
        <v>63</v>
      </c>
      <c r="B70" s="216"/>
      <c r="C70" s="202"/>
      <c r="D70" s="202"/>
      <c r="E70" s="208"/>
      <c r="F70" s="120" t="s">
        <v>869</v>
      </c>
      <c r="G70" s="126" t="s">
        <v>148</v>
      </c>
      <c r="H70" s="122" t="s">
        <v>1100</v>
      </c>
      <c r="I70" s="89" t="s">
        <v>878</v>
      </c>
      <c r="J70" s="73" t="s">
        <v>779</v>
      </c>
      <c r="K70" s="90"/>
      <c r="L70" s="67"/>
      <c r="M70" s="16"/>
      <c r="N70" s="45"/>
      <c r="O70" s="45"/>
      <c r="P70" s="94"/>
      <c r="Q70" s="94"/>
      <c r="R70" s="94"/>
      <c r="S70" s="94"/>
      <c r="T70" s="94"/>
      <c r="U70" s="94"/>
      <c r="V70" s="94"/>
      <c r="W70" s="94"/>
    </row>
    <row r="71" spans="1:23" s="3" customFormat="1" ht="16.2" customHeight="1" x14ac:dyDescent="0.3">
      <c r="A71" s="125">
        <v>64</v>
      </c>
      <c r="B71" s="216"/>
      <c r="C71" s="202"/>
      <c r="D71" s="202"/>
      <c r="E71" s="208"/>
      <c r="F71" s="120" t="s">
        <v>869</v>
      </c>
      <c r="G71" s="126" t="s">
        <v>150</v>
      </c>
      <c r="H71" s="122" t="s">
        <v>1101</v>
      </c>
      <c r="I71" s="89" t="s">
        <v>878</v>
      </c>
      <c r="J71" s="73" t="s">
        <v>779</v>
      </c>
      <c r="K71" s="90"/>
      <c r="L71" s="67"/>
      <c r="M71" s="16"/>
      <c r="N71" s="45"/>
      <c r="O71" s="45"/>
      <c r="P71" s="94"/>
      <c r="Q71" s="94"/>
      <c r="R71" s="94"/>
      <c r="S71" s="94"/>
      <c r="T71" s="94"/>
      <c r="U71" s="94"/>
      <c r="V71" s="94"/>
      <c r="W71" s="94"/>
    </row>
    <row r="72" spans="1:23" s="3" customFormat="1" ht="16.2" customHeight="1" x14ac:dyDescent="0.3">
      <c r="A72" s="125">
        <v>65</v>
      </c>
      <c r="B72" s="216"/>
      <c r="C72" s="202"/>
      <c r="D72" s="202"/>
      <c r="E72" s="208"/>
      <c r="F72" s="120" t="s">
        <v>869</v>
      </c>
      <c r="G72" s="126" t="s">
        <v>152</v>
      </c>
      <c r="H72" s="122" t="s">
        <v>1102</v>
      </c>
      <c r="I72" s="89" t="s">
        <v>878</v>
      </c>
      <c r="J72" s="73" t="s">
        <v>779</v>
      </c>
      <c r="K72" s="90"/>
      <c r="L72" s="67"/>
      <c r="M72" s="16"/>
      <c r="N72" s="45"/>
      <c r="O72" s="45"/>
      <c r="P72" s="94"/>
      <c r="Q72" s="94"/>
      <c r="R72" s="94"/>
      <c r="S72" s="94"/>
      <c r="T72" s="94"/>
      <c r="U72" s="94"/>
      <c r="V72" s="94"/>
      <c r="W72" s="94"/>
    </row>
    <row r="73" spans="1:23" s="3" customFormat="1" ht="16.2" customHeight="1" x14ac:dyDescent="0.3">
      <c r="A73" s="127">
        <v>66</v>
      </c>
      <c r="B73" s="216"/>
      <c r="C73" s="202"/>
      <c r="D73" s="202"/>
      <c r="E73" s="208"/>
      <c r="F73" s="120" t="s">
        <v>869</v>
      </c>
      <c r="G73" s="126" t="s">
        <v>154</v>
      </c>
      <c r="H73" s="122" t="s">
        <v>1103</v>
      </c>
      <c r="I73" s="89" t="s">
        <v>878</v>
      </c>
      <c r="J73" s="73" t="s">
        <v>779</v>
      </c>
      <c r="K73" s="90"/>
      <c r="L73" s="67"/>
      <c r="M73" s="31"/>
      <c r="N73" s="45"/>
      <c r="O73" s="45"/>
      <c r="P73" s="94"/>
      <c r="Q73" s="94"/>
      <c r="R73" s="94"/>
      <c r="S73" s="94"/>
      <c r="T73" s="94"/>
      <c r="U73" s="94"/>
      <c r="V73" s="94"/>
      <c r="W73" s="94"/>
    </row>
    <row r="74" spans="1:23" s="3" customFormat="1" ht="16.2" customHeight="1" x14ac:dyDescent="0.3">
      <c r="A74" s="127">
        <v>67</v>
      </c>
      <c r="B74" s="216"/>
      <c r="C74" s="202"/>
      <c r="D74" s="202"/>
      <c r="E74" s="208"/>
      <c r="F74" s="120" t="s">
        <v>869</v>
      </c>
      <c r="G74" s="126" t="s">
        <v>156</v>
      </c>
      <c r="H74" s="122" t="s">
        <v>1104</v>
      </c>
      <c r="I74" s="89" t="s">
        <v>878</v>
      </c>
      <c r="J74" s="73" t="s">
        <v>779</v>
      </c>
      <c r="K74" s="90"/>
      <c r="L74" s="67"/>
      <c r="M74" s="31"/>
      <c r="N74" s="45"/>
      <c r="O74" s="45"/>
      <c r="P74" s="94"/>
      <c r="Q74" s="94"/>
      <c r="R74" s="94"/>
      <c r="S74" s="94"/>
      <c r="T74" s="94"/>
      <c r="U74" s="94"/>
      <c r="V74" s="94"/>
      <c r="W74" s="94"/>
    </row>
    <row r="75" spans="1:23" s="3" customFormat="1" ht="16.2" customHeight="1" x14ac:dyDescent="0.3">
      <c r="A75" s="127">
        <v>68</v>
      </c>
      <c r="B75" s="216"/>
      <c r="C75" s="202"/>
      <c r="D75" s="202"/>
      <c r="E75" s="208"/>
      <c r="F75" s="120" t="s">
        <v>869</v>
      </c>
      <c r="G75" s="126" t="s">
        <v>158</v>
      </c>
      <c r="H75" s="122" t="s">
        <v>1105</v>
      </c>
      <c r="I75" s="89" t="s">
        <v>878</v>
      </c>
      <c r="J75" s="88"/>
      <c r="K75" s="73" t="s">
        <v>779</v>
      </c>
      <c r="L75" s="67"/>
      <c r="M75" s="31"/>
      <c r="N75" s="45"/>
      <c r="O75" s="45"/>
      <c r="P75" s="94"/>
      <c r="Q75" s="94"/>
      <c r="R75" s="94"/>
      <c r="S75" s="94"/>
      <c r="T75" s="94"/>
      <c r="U75" s="94"/>
      <c r="V75" s="94"/>
      <c r="W75" s="94"/>
    </row>
    <row r="76" spans="1:23" s="3" customFormat="1" ht="16.2" customHeight="1" x14ac:dyDescent="0.25">
      <c r="A76" s="125">
        <v>69</v>
      </c>
      <c r="B76" s="216"/>
      <c r="C76" s="202"/>
      <c r="D76" s="202"/>
      <c r="E76" s="208"/>
      <c r="F76" s="120" t="s">
        <v>869</v>
      </c>
      <c r="G76" s="126" t="s">
        <v>161</v>
      </c>
      <c r="H76" s="122" t="s">
        <v>1106</v>
      </c>
      <c r="I76" s="89" t="s">
        <v>878</v>
      </c>
      <c r="J76" s="88"/>
      <c r="K76" s="90"/>
      <c r="L76" s="67"/>
      <c r="M76" s="16"/>
      <c r="N76" s="45"/>
      <c r="O76" s="45"/>
      <c r="P76" s="94"/>
      <c r="Q76" s="94"/>
      <c r="R76" s="94"/>
      <c r="S76" s="94"/>
      <c r="T76" s="94"/>
      <c r="U76" s="94"/>
      <c r="V76" s="94"/>
      <c r="W76" s="94"/>
    </row>
    <row r="77" spans="1:23" s="3" customFormat="1" ht="16.2" customHeight="1" x14ac:dyDescent="0.3">
      <c r="A77" s="125">
        <v>70</v>
      </c>
      <c r="B77" s="216"/>
      <c r="C77" s="202"/>
      <c r="D77" s="202"/>
      <c r="E77" s="208"/>
      <c r="F77" s="120" t="s">
        <v>869</v>
      </c>
      <c r="G77" s="126" t="s">
        <v>164</v>
      </c>
      <c r="H77" s="122" t="s">
        <v>1107</v>
      </c>
      <c r="I77" s="89" t="s">
        <v>878</v>
      </c>
      <c r="J77" s="73" t="s">
        <v>779</v>
      </c>
      <c r="K77" s="90"/>
      <c r="L77" s="67"/>
      <c r="M77" s="16"/>
      <c r="N77" s="45"/>
      <c r="O77" s="45"/>
      <c r="P77" s="94"/>
      <c r="Q77" s="94"/>
      <c r="R77" s="94"/>
      <c r="S77" s="94"/>
      <c r="T77" s="94"/>
      <c r="U77" s="94"/>
      <c r="V77" s="94"/>
      <c r="W77" s="94"/>
    </row>
    <row r="78" spans="1:23" s="3" customFormat="1" ht="16.2" customHeight="1" x14ac:dyDescent="0.3">
      <c r="A78" s="125">
        <v>71</v>
      </c>
      <c r="B78" s="216"/>
      <c r="C78" s="202"/>
      <c r="D78" s="202"/>
      <c r="E78" s="208"/>
      <c r="F78" s="120" t="s">
        <v>869</v>
      </c>
      <c r="G78" s="126" t="s">
        <v>166</v>
      </c>
      <c r="H78" s="122" t="s">
        <v>1108</v>
      </c>
      <c r="I78" s="89" t="s">
        <v>878</v>
      </c>
      <c r="J78" s="73" t="s">
        <v>779</v>
      </c>
      <c r="K78" s="90"/>
      <c r="L78" s="67"/>
      <c r="M78" s="16"/>
      <c r="N78" s="45"/>
      <c r="O78" s="45"/>
      <c r="P78" s="94"/>
      <c r="Q78" s="94"/>
      <c r="R78" s="94"/>
      <c r="S78" s="94"/>
      <c r="T78" s="94"/>
      <c r="U78" s="94"/>
      <c r="V78" s="94"/>
      <c r="W78" s="94"/>
    </row>
    <row r="79" spans="1:23" s="3" customFormat="1" ht="16.2" customHeight="1" x14ac:dyDescent="0.3">
      <c r="A79" s="125">
        <v>72</v>
      </c>
      <c r="B79" s="216"/>
      <c r="C79" s="202"/>
      <c r="D79" s="202"/>
      <c r="E79" s="208"/>
      <c r="F79" s="120" t="s">
        <v>869</v>
      </c>
      <c r="G79" s="126" t="s">
        <v>168</v>
      </c>
      <c r="H79" s="122" t="s">
        <v>1109</v>
      </c>
      <c r="I79" s="89" t="s">
        <v>878</v>
      </c>
      <c r="J79" s="88"/>
      <c r="K79" s="73" t="s">
        <v>779</v>
      </c>
      <c r="L79" s="67"/>
      <c r="M79" s="16"/>
      <c r="N79" s="45"/>
      <c r="O79" s="45"/>
      <c r="P79" s="94"/>
      <c r="Q79" s="94"/>
      <c r="R79" s="94"/>
      <c r="S79" s="94"/>
      <c r="T79" s="94"/>
      <c r="U79" s="94"/>
      <c r="V79" s="94"/>
      <c r="W79" s="94"/>
    </row>
    <row r="80" spans="1:23" s="3" customFormat="1" ht="16.2" customHeight="1" x14ac:dyDescent="0.3">
      <c r="A80" s="125">
        <v>73</v>
      </c>
      <c r="B80" s="216"/>
      <c r="C80" s="202"/>
      <c r="D80" s="202"/>
      <c r="E80" s="208"/>
      <c r="F80" s="120" t="s">
        <v>869</v>
      </c>
      <c r="G80" s="126" t="s">
        <v>171</v>
      </c>
      <c r="H80" s="122" t="s">
        <v>1110</v>
      </c>
      <c r="I80" s="89" t="s">
        <v>878</v>
      </c>
      <c r="J80" s="73" t="s">
        <v>779</v>
      </c>
      <c r="K80" s="90"/>
      <c r="L80" s="67"/>
      <c r="M80" s="16"/>
      <c r="N80" s="45"/>
      <c r="O80" s="45"/>
      <c r="P80" s="94"/>
      <c r="Q80" s="94"/>
      <c r="R80" s="94"/>
      <c r="S80" s="94"/>
      <c r="T80" s="94"/>
      <c r="U80" s="94"/>
      <c r="V80" s="94"/>
      <c r="W80" s="94"/>
    </row>
    <row r="81" spans="1:23" s="3" customFormat="1" ht="16.2" customHeight="1" x14ac:dyDescent="0.3">
      <c r="A81" s="125">
        <v>74</v>
      </c>
      <c r="B81" s="216"/>
      <c r="C81" s="202"/>
      <c r="D81" s="202"/>
      <c r="E81" s="208"/>
      <c r="F81" s="120" t="s">
        <v>869</v>
      </c>
      <c r="G81" s="126" t="s">
        <v>173</v>
      </c>
      <c r="H81" s="122" t="s">
        <v>1111</v>
      </c>
      <c r="I81" s="89" t="s">
        <v>878</v>
      </c>
      <c r="J81" s="73" t="s">
        <v>779</v>
      </c>
      <c r="K81" s="90"/>
      <c r="L81" s="67"/>
      <c r="M81" s="16"/>
      <c r="N81" s="45"/>
      <c r="O81" s="45"/>
      <c r="P81" s="94"/>
      <c r="Q81" s="94"/>
      <c r="R81" s="94"/>
      <c r="S81" s="94"/>
      <c r="T81" s="94"/>
      <c r="U81" s="94"/>
      <c r="V81" s="94"/>
      <c r="W81" s="94"/>
    </row>
    <row r="82" spans="1:23" s="3" customFormat="1" ht="16.2" customHeight="1" x14ac:dyDescent="0.3">
      <c r="A82" s="125">
        <v>75</v>
      </c>
      <c r="B82" s="216"/>
      <c r="C82" s="202"/>
      <c r="D82" s="202"/>
      <c r="E82" s="208"/>
      <c r="F82" s="120" t="s">
        <v>869</v>
      </c>
      <c r="G82" s="126" t="s">
        <v>175</v>
      </c>
      <c r="H82" s="122" t="s">
        <v>1112</v>
      </c>
      <c r="I82" s="89" t="s">
        <v>878</v>
      </c>
      <c r="J82" s="73" t="s">
        <v>779</v>
      </c>
      <c r="K82" s="90"/>
      <c r="L82" s="67"/>
      <c r="M82" s="16"/>
      <c r="N82" s="45"/>
      <c r="O82" s="45"/>
      <c r="P82" s="94"/>
      <c r="Q82" s="94"/>
      <c r="R82" s="94"/>
      <c r="S82" s="94"/>
      <c r="T82" s="94"/>
      <c r="U82" s="94"/>
      <c r="V82" s="94"/>
      <c r="W82" s="94"/>
    </row>
    <row r="83" spans="1:23" s="3" customFormat="1" ht="16.2" customHeight="1" x14ac:dyDescent="0.3">
      <c r="A83" s="125">
        <v>76</v>
      </c>
      <c r="B83" s="216"/>
      <c r="C83" s="202"/>
      <c r="D83" s="202"/>
      <c r="E83" s="208"/>
      <c r="F83" s="120" t="s">
        <v>869</v>
      </c>
      <c r="G83" s="126" t="s">
        <v>177</v>
      </c>
      <c r="H83" s="122" t="s">
        <v>1113</v>
      </c>
      <c r="I83" s="89" t="s">
        <v>878</v>
      </c>
      <c r="J83" s="73" t="s">
        <v>779</v>
      </c>
      <c r="K83" s="90"/>
      <c r="L83" s="67"/>
      <c r="M83" s="16"/>
      <c r="N83" s="45"/>
      <c r="O83" s="45"/>
      <c r="P83" s="94"/>
      <c r="Q83" s="94"/>
      <c r="R83" s="94"/>
      <c r="S83" s="94"/>
      <c r="T83" s="94"/>
      <c r="U83" s="94"/>
      <c r="V83" s="94"/>
      <c r="W83" s="94"/>
    </row>
    <row r="84" spans="1:23" s="3" customFormat="1" ht="16.2" customHeight="1" x14ac:dyDescent="0.3">
      <c r="A84" s="125">
        <v>77</v>
      </c>
      <c r="B84" s="216"/>
      <c r="C84" s="202"/>
      <c r="D84" s="202"/>
      <c r="E84" s="208"/>
      <c r="F84" s="120" t="s">
        <v>869</v>
      </c>
      <c r="G84" s="126" t="s">
        <v>179</v>
      </c>
      <c r="H84" s="122" t="s">
        <v>1114</v>
      </c>
      <c r="I84" s="89" t="s">
        <v>878</v>
      </c>
      <c r="J84" s="73" t="s">
        <v>779</v>
      </c>
      <c r="K84" s="90"/>
      <c r="L84" s="67"/>
      <c r="M84" s="16"/>
      <c r="N84" s="45"/>
      <c r="O84" s="45"/>
      <c r="P84" s="94"/>
      <c r="Q84" s="94"/>
      <c r="R84" s="94"/>
      <c r="S84" s="94"/>
      <c r="T84" s="94"/>
      <c r="U84" s="94"/>
      <c r="V84" s="94"/>
      <c r="W84" s="94"/>
    </row>
    <row r="85" spans="1:23" s="3" customFormat="1" ht="16.2" customHeight="1" x14ac:dyDescent="0.3">
      <c r="A85" s="125">
        <v>78</v>
      </c>
      <c r="B85" s="216"/>
      <c r="C85" s="202"/>
      <c r="D85" s="202"/>
      <c r="E85" s="208"/>
      <c r="F85" s="120" t="s">
        <v>869</v>
      </c>
      <c r="G85" s="126" t="s">
        <v>181</v>
      </c>
      <c r="H85" s="122" t="s">
        <v>1115</v>
      </c>
      <c r="I85" s="89" t="s">
        <v>878</v>
      </c>
      <c r="J85" s="73" t="s">
        <v>779</v>
      </c>
      <c r="K85" s="90"/>
      <c r="L85" s="67"/>
      <c r="M85" s="16"/>
      <c r="N85" s="45"/>
      <c r="O85" s="45"/>
      <c r="P85" s="94"/>
      <c r="Q85" s="94"/>
      <c r="R85" s="94"/>
      <c r="S85" s="94"/>
      <c r="T85" s="94"/>
      <c r="U85" s="94"/>
      <c r="V85" s="94"/>
      <c r="W85" s="94"/>
    </row>
    <row r="86" spans="1:23" s="3" customFormat="1" ht="16.2" customHeight="1" x14ac:dyDescent="0.3">
      <c r="A86" s="125">
        <v>79</v>
      </c>
      <c r="B86" s="216"/>
      <c r="C86" s="202"/>
      <c r="D86" s="202"/>
      <c r="E86" s="208"/>
      <c r="F86" s="120" t="s">
        <v>869</v>
      </c>
      <c r="G86" s="126" t="s">
        <v>183</v>
      </c>
      <c r="H86" s="122" t="s">
        <v>1116</v>
      </c>
      <c r="I86" s="89" t="s">
        <v>878</v>
      </c>
      <c r="J86" s="73" t="s">
        <v>779</v>
      </c>
      <c r="K86" s="90"/>
      <c r="L86" s="67"/>
      <c r="M86" s="16"/>
      <c r="N86" s="45"/>
      <c r="O86" s="45"/>
      <c r="P86" s="94"/>
      <c r="Q86" s="94"/>
      <c r="R86" s="94"/>
      <c r="S86" s="94"/>
      <c r="T86" s="94"/>
      <c r="U86" s="94"/>
      <c r="V86" s="94"/>
      <c r="W86" s="94"/>
    </row>
    <row r="87" spans="1:23" s="3" customFormat="1" ht="16.2" customHeight="1" x14ac:dyDescent="0.3">
      <c r="A87" s="125">
        <v>80</v>
      </c>
      <c r="B87" s="216"/>
      <c r="C87" s="202"/>
      <c r="D87" s="202"/>
      <c r="E87" s="208"/>
      <c r="F87" s="120" t="s">
        <v>869</v>
      </c>
      <c r="G87" s="126" t="s">
        <v>185</v>
      </c>
      <c r="H87" s="122" t="s">
        <v>1117</v>
      </c>
      <c r="I87" s="89" t="s">
        <v>878</v>
      </c>
      <c r="J87" s="73" t="s">
        <v>779</v>
      </c>
      <c r="K87" s="90"/>
      <c r="L87" s="67"/>
      <c r="M87" s="16"/>
      <c r="N87" s="45"/>
      <c r="O87" s="45"/>
      <c r="P87" s="94"/>
      <c r="Q87" s="94"/>
      <c r="R87" s="94"/>
      <c r="S87" s="94"/>
      <c r="T87" s="94"/>
      <c r="U87" s="94"/>
      <c r="V87" s="94"/>
      <c r="W87" s="94"/>
    </row>
    <row r="88" spans="1:23" s="3" customFormat="1" ht="16.2" customHeight="1" x14ac:dyDescent="0.3">
      <c r="A88" s="125">
        <v>81</v>
      </c>
      <c r="B88" s="216"/>
      <c r="C88" s="202"/>
      <c r="D88" s="202"/>
      <c r="E88" s="208"/>
      <c r="F88" s="120" t="s">
        <v>869</v>
      </c>
      <c r="G88" s="126" t="s">
        <v>187</v>
      </c>
      <c r="H88" s="122" t="s">
        <v>1118</v>
      </c>
      <c r="I88" s="89" t="s">
        <v>878</v>
      </c>
      <c r="J88" s="73" t="s">
        <v>779</v>
      </c>
      <c r="K88" s="90"/>
      <c r="L88" s="67"/>
      <c r="M88" s="16"/>
      <c r="N88" s="45"/>
      <c r="O88" s="45"/>
      <c r="P88" s="94"/>
      <c r="Q88" s="94"/>
      <c r="R88" s="94"/>
      <c r="S88" s="94"/>
      <c r="T88" s="94"/>
      <c r="U88" s="94"/>
      <c r="V88" s="94"/>
      <c r="W88" s="94"/>
    </row>
    <row r="89" spans="1:23" s="3" customFormat="1" ht="16.2" customHeight="1" x14ac:dyDescent="0.3">
      <c r="A89" s="125">
        <v>82</v>
      </c>
      <c r="B89" s="216"/>
      <c r="C89" s="202"/>
      <c r="D89" s="202"/>
      <c r="E89" s="208"/>
      <c r="F89" s="120" t="s">
        <v>869</v>
      </c>
      <c r="G89" s="126" t="s">
        <v>189</v>
      </c>
      <c r="H89" s="122" t="s">
        <v>1119</v>
      </c>
      <c r="I89" s="89" t="s">
        <v>878</v>
      </c>
      <c r="J89" s="73" t="s">
        <v>779</v>
      </c>
      <c r="K89" s="90"/>
      <c r="L89" s="67"/>
      <c r="M89" s="16"/>
      <c r="N89" s="45"/>
      <c r="O89" s="45"/>
      <c r="P89" s="94"/>
      <c r="Q89" s="94"/>
      <c r="R89" s="94"/>
      <c r="S89" s="94"/>
      <c r="T89" s="94"/>
      <c r="U89" s="94"/>
      <c r="V89" s="94"/>
      <c r="W89" s="94"/>
    </row>
    <row r="90" spans="1:23" s="3" customFormat="1" ht="16.2" customHeight="1" x14ac:dyDescent="0.3">
      <c r="A90" s="125">
        <v>83</v>
      </c>
      <c r="B90" s="216"/>
      <c r="C90" s="202"/>
      <c r="D90" s="202"/>
      <c r="E90" s="208"/>
      <c r="F90" s="120" t="s">
        <v>869</v>
      </c>
      <c r="G90" s="126" t="s">
        <v>191</v>
      </c>
      <c r="H90" s="122" t="s">
        <v>1120</v>
      </c>
      <c r="I90" s="89" t="s">
        <v>878</v>
      </c>
      <c r="J90" s="73" t="s">
        <v>779</v>
      </c>
      <c r="K90" s="90"/>
      <c r="L90" s="67"/>
      <c r="M90" s="16"/>
      <c r="N90" s="45"/>
      <c r="O90" s="45"/>
      <c r="P90" s="94"/>
      <c r="Q90" s="94"/>
      <c r="R90" s="94"/>
      <c r="S90" s="94"/>
      <c r="T90" s="94"/>
      <c r="U90" s="94"/>
      <c r="V90" s="94"/>
      <c r="W90" s="94"/>
    </row>
    <row r="91" spans="1:23" s="3" customFormat="1" ht="16.2" customHeight="1" x14ac:dyDescent="0.3">
      <c r="A91" s="125">
        <v>84</v>
      </c>
      <c r="B91" s="216"/>
      <c r="C91" s="202"/>
      <c r="D91" s="202"/>
      <c r="E91" s="208"/>
      <c r="F91" s="120" t="s">
        <v>869</v>
      </c>
      <c r="G91" s="126" t="s">
        <v>193</v>
      </c>
      <c r="H91" s="122" t="s">
        <v>1121</v>
      </c>
      <c r="I91" s="89" t="s">
        <v>878</v>
      </c>
      <c r="J91" s="73" t="s">
        <v>779</v>
      </c>
      <c r="K91" s="90"/>
      <c r="L91" s="67"/>
      <c r="M91" s="16"/>
      <c r="N91" s="45"/>
      <c r="O91" s="45"/>
      <c r="P91" s="94"/>
      <c r="Q91" s="94"/>
      <c r="R91" s="94"/>
      <c r="S91" s="94"/>
      <c r="T91" s="94"/>
      <c r="U91" s="94"/>
      <c r="V91" s="94"/>
      <c r="W91" s="94"/>
    </row>
    <row r="92" spans="1:23" s="3" customFormat="1" ht="16.2" customHeight="1" x14ac:dyDescent="0.3">
      <c r="A92" s="125">
        <v>85</v>
      </c>
      <c r="B92" s="216"/>
      <c r="C92" s="202"/>
      <c r="D92" s="202"/>
      <c r="E92" s="208"/>
      <c r="F92" s="120" t="s">
        <v>869</v>
      </c>
      <c r="G92" s="126" t="s">
        <v>195</v>
      </c>
      <c r="H92" s="122" t="s">
        <v>1122</v>
      </c>
      <c r="I92" s="89" t="s">
        <v>878</v>
      </c>
      <c r="J92" s="88"/>
      <c r="K92" s="73" t="s">
        <v>779</v>
      </c>
      <c r="L92" s="67"/>
      <c r="M92" s="16"/>
      <c r="N92" s="45"/>
      <c r="O92" s="45"/>
      <c r="P92" s="204"/>
      <c r="Q92" s="94"/>
      <c r="R92" s="94"/>
      <c r="S92" s="94"/>
      <c r="T92" s="94"/>
      <c r="U92" s="94"/>
      <c r="V92" s="94"/>
      <c r="W92" s="94"/>
    </row>
    <row r="93" spans="1:23" s="3" customFormat="1" ht="16.2" customHeight="1" x14ac:dyDescent="0.3">
      <c r="A93" s="125">
        <v>86</v>
      </c>
      <c r="B93" s="216"/>
      <c r="C93" s="202"/>
      <c r="D93" s="202"/>
      <c r="E93" s="208"/>
      <c r="F93" s="120" t="s">
        <v>869</v>
      </c>
      <c r="G93" s="126" t="s">
        <v>198</v>
      </c>
      <c r="H93" s="122" t="s">
        <v>1123</v>
      </c>
      <c r="I93" s="89" t="s">
        <v>878</v>
      </c>
      <c r="J93" s="88"/>
      <c r="K93" s="73" t="s">
        <v>779</v>
      </c>
      <c r="L93" s="67"/>
      <c r="M93" s="16"/>
      <c r="N93" s="45"/>
      <c r="O93" s="45"/>
      <c r="P93" s="204"/>
      <c r="Q93" s="94"/>
      <c r="R93" s="94"/>
      <c r="S93" s="94"/>
      <c r="T93" s="94"/>
      <c r="U93" s="94"/>
      <c r="V93" s="94"/>
      <c r="W93" s="94"/>
    </row>
    <row r="94" spans="1:23" s="3" customFormat="1" ht="16.2" customHeight="1" x14ac:dyDescent="0.3">
      <c r="A94" s="125">
        <v>87</v>
      </c>
      <c r="B94" s="216"/>
      <c r="C94" s="202"/>
      <c r="D94" s="202"/>
      <c r="E94" s="208"/>
      <c r="F94" s="120" t="s">
        <v>869</v>
      </c>
      <c r="G94" s="126" t="s">
        <v>200</v>
      </c>
      <c r="H94" s="122" t="s">
        <v>1124</v>
      </c>
      <c r="I94" s="89" t="s">
        <v>878</v>
      </c>
      <c r="J94" s="73" t="s">
        <v>779</v>
      </c>
      <c r="K94" s="90"/>
      <c r="L94" s="67"/>
      <c r="M94" s="16"/>
      <c r="N94" s="45"/>
      <c r="O94" s="45"/>
      <c r="P94" s="94"/>
      <c r="Q94" s="94"/>
      <c r="R94" s="94"/>
      <c r="S94" s="94"/>
      <c r="T94" s="94"/>
      <c r="U94" s="94"/>
      <c r="V94" s="94"/>
      <c r="W94" s="94"/>
    </row>
    <row r="95" spans="1:23" s="3" customFormat="1" ht="16.2" customHeight="1" x14ac:dyDescent="0.3">
      <c r="A95" s="125">
        <v>88</v>
      </c>
      <c r="B95" s="216"/>
      <c r="C95" s="202"/>
      <c r="D95" s="202"/>
      <c r="E95" s="208"/>
      <c r="F95" s="120" t="s">
        <v>869</v>
      </c>
      <c r="G95" s="126" t="s">
        <v>202</v>
      </c>
      <c r="H95" s="122" t="s">
        <v>1125</v>
      </c>
      <c r="I95" s="89" t="s">
        <v>878</v>
      </c>
      <c r="J95" s="73" t="s">
        <v>779</v>
      </c>
      <c r="K95" s="90"/>
      <c r="L95" s="67"/>
      <c r="M95" s="16"/>
      <c r="N95" s="45"/>
      <c r="O95" s="45"/>
      <c r="P95" s="94"/>
      <c r="Q95" s="94"/>
      <c r="R95" s="94"/>
      <c r="S95" s="94"/>
      <c r="T95" s="94"/>
      <c r="U95" s="94"/>
      <c r="V95" s="94"/>
      <c r="W95" s="94"/>
    </row>
    <row r="96" spans="1:23" s="3" customFormat="1" ht="16.2" customHeight="1" x14ac:dyDescent="0.3">
      <c r="A96" s="125">
        <v>89</v>
      </c>
      <c r="B96" s="216"/>
      <c r="C96" s="202"/>
      <c r="D96" s="202"/>
      <c r="E96" s="208"/>
      <c r="F96" s="120" t="s">
        <v>869</v>
      </c>
      <c r="G96" s="126" t="s">
        <v>204</v>
      </c>
      <c r="H96" s="122" t="s">
        <v>1126</v>
      </c>
      <c r="I96" s="89" t="s">
        <v>878</v>
      </c>
      <c r="J96" s="73" t="s">
        <v>779</v>
      </c>
      <c r="K96" s="90"/>
      <c r="L96" s="67"/>
      <c r="M96" s="16"/>
      <c r="N96" s="45"/>
      <c r="O96" s="45"/>
      <c r="P96" s="94"/>
      <c r="Q96" s="94"/>
      <c r="R96" s="94"/>
      <c r="S96" s="94"/>
      <c r="T96" s="94"/>
      <c r="U96" s="94"/>
      <c r="V96" s="94"/>
      <c r="W96" s="94"/>
    </row>
    <row r="97" spans="1:23" s="3" customFormat="1" ht="16.2" customHeight="1" x14ac:dyDescent="0.3">
      <c r="A97" s="125">
        <v>90</v>
      </c>
      <c r="B97" s="216"/>
      <c r="C97" s="202"/>
      <c r="D97" s="202"/>
      <c r="E97" s="208"/>
      <c r="F97" s="120" t="s">
        <v>869</v>
      </c>
      <c r="G97" s="126" t="s">
        <v>206</v>
      </c>
      <c r="H97" s="122" t="s">
        <v>1127</v>
      </c>
      <c r="I97" s="89" t="s">
        <v>878</v>
      </c>
      <c r="J97" s="73" t="s">
        <v>779</v>
      </c>
      <c r="K97" s="90"/>
      <c r="L97" s="67"/>
      <c r="M97" s="16"/>
      <c r="N97" s="45"/>
      <c r="O97" s="45"/>
      <c r="P97" s="94"/>
      <c r="Q97" s="94"/>
      <c r="R97" s="94"/>
      <c r="S97" s="94"/>
      <c r="T97" s="94"/>
      <c r="U97" s="94"/>
      <c r="V97" s="94"/>
      <c r="W97" s="94"/>
    </row>
    <row r="98" spans="1:23" s="3" customFormat="1" ht="16.2" customHeight="1" x14ac:dyDescent="0.3">
      <c r="A98" s="125">
        <v>91</v>
      </c>
      <c r="B98" s="216"/>
      <c r="C98" s="202"/>
      <c r="D98" s="202"/>
      <c r="E98" s="208"/>
      <c r="F98" s="120" t="s">
        <v>869</v>
      </c>
      <c r="G98" s="126" t="s">
        <v>208</v>
      </c>
      <c r="H98" s="122" t="s">
        <v>1128</v>
      </c>
      <c r="I98" s="89" t="s">
        <v>878</v>
      </c>
      <c r="J98" s="88"/>
      <c r="K98" s="73" t="s">
        <v>779</v>
      </c>
      <c r="L98" s="67"/>
      <c r="M98" s="16"/>
      <c r="N98" s="45"/>
      <c r="O98" s="45"/>
      <c r="P98" s="94"/>
      <c r="Q98" s="94"/>
      <c r="R98" s="94"/>
      <c r="S98" s="94"/>
      <c r="T98" s="94"/>
      <c r="U98" s="94"/>
      <c r="V98" s="94"/>
      <c r="W98" s="94"/>
    </row>
    <row r="99" spans="1:23" s="3" customFormat="1" ht="16.2" customHeight="1" x14ac:dyDescent="0.3">
      <c r="A99" s="125">
        <v>92</v>
      </c>
      <c r="B99" s="216"/>
      <c r="C99" s="202"/>
      <c r="D99" s="202"/>
      <c r="E99" s="208"/>
      <c r="F99" s="120" t="s">
        <v>869</v>
      </c>
      <c r="G99" s="126" t="s">
        <v>211</v>
      </c>
      <c r="H99" s="122" t="s">
        <v>1129</v>
      </c>
      <c r="I99" s="89" t="s">
        <v>878</v>
      </c>
      <c r="J99" s="88"/>
      <c r="K99" s="73" t="s">
        <v>779</v>
      </c>
      <c r="L99" s="67"/>
      <c r="M99" s="16"/>
      <c r="N99" s="45"/>
      <c r="O99" s="45"/>
      <c r="P99" s="94"/>
      <c r="Q99" s="94"/>
      <c r="R99" s="94"/>
      <c r="S99" s="94"/>
      <c r="T99" s="94"/>
      <c r="U99" s="94"/>
      <c r="V99" s="94"/>
      <c r="W99" s="94"/>
    </row>
    <row r="100" spans="1:23" s="3" customFormat="1" ht="16.2" customHeight="1" x14ac:dyDescent="0.3">
      <c r="A100" s="125">
        <v>93</v>
      </c>
      <c r="B100" s="216"/>
      <c r="C100" s="202"/>
      <c r="D100" s="202"/>
      <c r="E100" s="208"/>
      <c r="F100" s="120" t="s">
        <v>869</v>
      </c>
      <c r="G100" s="126" t="s">
        <v>213</v>
      </c>
      <c r="H100" s="122" t="s">
        <v>1130</v>
      </c>
      <c r="I100" s="89" t="s">
        <v>878</v>
      </c>
      <c r="J100" s="88"/>
      <c r="K100" s="73" t="s">
        <v>779</v>
      </c>
      <c r="L100" s="67"/>
      <c r="M100" s="16"/>
      <c r="N100" s="45"/>
      <c r="O100" s="45"/>
      <c r="P100" s="94"/>
      <c r="Q100" s="94"/>
      <c r="R100" s="94"/>
      <c r="S100" s="94"/>
      <c r="T100" s="94"/>
      <c r="U100" s="94"/>
      <c r="V100" s="94"/>
      <c r="W100" s="94"/>
    </row>
    <row r="101" spans="1:23" s="3" customFormat="1" ht="16.2" customHeight="1" x14ac:dyDescent="0.3">
      <c r="A101" s="125">
        <v>94</v>
      </c>
      <c r="B101" s="216"/>
      <c r="C101" s="202"/>
      <c r="D101" s="202"/>
      <c r="E101" s="208"/>
      <c r="F101" s="120" t="s">
        <v>869</v>
      </c>
      <c r="G101" s="126" t="s">
        <v>216</v>
      </c>
      <c r="H101" s="122" t="s">
        <v>1131</v>
      </c>
      <c r="I101" s="89" t="s">
        <v>878</v>
      </c>
      <c r="J101" s="88"/>
      <c r="K101" s="73" t="s">
        <v>779</v>
      </c>
      <c r="L101" s="67"/>
      <c r="M101" s="16"/>
      <c r="N101" s="45"/>
      <c r="O101" s="45"/>
      <c r="P101" s="94"/>
      <c r="Q101" s="94"/>
      <c r="R101" s="94"/>
      <c r="S101" s="94"/>
      <c r="T101" s="94"/>
      <c r="U101" s="94"/>
      <c r="V101" s="94"/>
      <c r="W101" s="94"/>
    </row>
    <row r="102" spans="1:23" s="3" customFormat="1" ht="16.2" customHeight="1" x14ac:dyDescent="0.3">
      <c r="A102" s="125">
        <v>95</v>
      </c>
      <c r="B102" s="216"/>
      <c r="C102" s="202"/>
      <c r="D102" s="202"/>
      <c r="E102" s="208"/>
      <c r="F102" s="120" t="s">
        <v>869</v>
      </c>
      <c r="G102" s="126" t="s">
        <v>219</v>
      </c>
      <c r="H102" s="122" t="s">
        <v>1147</v>
      </c>
      <c r="I102" s="89" t="s">
        <v>878</v>
      </c>
      <c r="J102" s="88"/>
      <c r="K102" s="73" t="s">
        <v>779</v>
      </c>
      <c r="L102" s="67"/>
      <c r="M102" s="16"/>
      <c r="N102" s="45"/>
      <c r="O102" s="45"/>
      <c r="P102" s="94"/>
      <c r="Q102" s="94"/>
      <c r="R102" s="94"/>
      <c r="S102" s="94"/>
      <c r="T102" s="94"/>
      <c r="U102" s="94"/>
      <c r="V102" s="94"/>
      <c r="W102" s="94"/>
    </row>
    <row r="103" spans="1:23" s="3" customFormat="1" ht="16.2" customHeight="1" x14ac:dyDescent="0.3">
      <c r="A103" s="125">
        <v>96</v>
      </c>
      <c r="B103" s="216"/>
      <c r="C103" s="202"/>
      <c r="D103" s="202"/>
      <c r="E103" s="208"/>
      <c r="F103" s="120" t="s">
        <v>869</v>
      </c>
      <c r="G103" s="126" t="s">
        <v>221</v>
      </c>
      <c r="H103" s="122" t="s">
        <v>1146</v>
      </c>
      <c r="I103" s="89" t="s">
        <v>878</v>
      </c>
      <c r="J103" s="73" t="s">
        <v>779</v>
      </c>
      <c r="K103" s="90"/>
      <c r="L103" s="67"/>
      <c r="M103" s="16"/>
      <c r="N103" s="45"/>
      <c r="O103" s="45"/>
      <c r="P103" s="94"/>
      <c r="Q103" s="94"/>
      <c r="R103" s="94"/>
      <c r="S103" s="94"/>
      <c r="T103" s="94"/>
      <c r="U103" s="94"/>
      <c r="V103" s="94"/>
      <c r="W103" s="94"/>
    </row>
    <row r="104" spans="1:23" s="3" customFormat="1" ht="16.2" customHeight="1" x14ac:dyDescent="0.3">
      <c r="A104" s="125">
        <v>97</v>
      </c>
      <c r="B104" s="216"/>
      <c r="C104" s="202"/>
      <c r="D104" s="202"/>
      <c r="E104" s="208"/>
      <c r="F104" s="120" t="s">
        <v>869</v>
      </c>
      <c r="G104" s="126" t="s">
        <v>223</v>
      </c>
      <c r="H104" s="122" t="s">
        <v>1145</v>
      </c>
      <c r="I104" s="89" t="s">
        <v>878</v>
      </c>
      <c r="J104" s="73" t="s">
        <v>779</v>
      </c>
      <c r="K104" s="90"/>
      <c r="L104" s="67"/>
      <c r="M104" s="16"/>
      <c r="N104" s="45"/>
      <c r="O104" s="45"/>
      <c r="P104" s="94"/>
      <c r="Q104" s="94"/>
      <c r="R104" s="94"/>
      <c r="S104" s="94"/>
      <c r="T104" s="94"/>
      <c r="U104" s="94"/>
      <c r="V104" s="94"/>
      <c r="W104" s="94"/>
    </row>
    <row r="105" spans="1:23" s="3" customFormat="1" ht="16.2" customHeight="1" x14ac:dyDescent="0.3">
      <c r="A105" s="125">
        <v>98</v>
      </c>
      <c r="B105" s="216"/>
      <c r="C105" s="202"/>
      <c r="D105" s="202"/>
      <c r="E105" s="208"/>
      <c r="F105" s="120" t="s">
        <v>869</v>
      </c>
      <c r="G105" s="126" t="s">
        <v>225</v>
      </c>
      <c r="H105" s="122" t="s">
        <v>1144</v>
      </c>
      <c r="I105" s="89" t="s">
        <v>878</v>
      </c>
      <c r="J105" s="73" t="s">
        <v>779</v>
      </c>
      <c r="K105" s="90"/>
      <c r="L105" s="67"/>
      <c r="M105" s="16"/>
      <c r="N105" s="45"/>
      <c r="O105" s="45"/>
      <c r="P105" s="94"/>
      <c r="Q105" s="94"/>
      <c r="R105" s="94"/>
      <c r="S105" s="94"/>
      <c r="T105" s="94"/>
      <c r="U105" s="94"/>
      <c r="V105" s="94"/>
      <c r="W105" s="94"/>
    </row>
    <row r="106" spans="1:23" s="3" customFormat="1" ht="16.2" customHeight="1" x14ac:dyDescent="0.3">
      <c r="A106" s="125">
        <v>99</v>
      </c>
      <c r="B106" s="216"/>
      <c r="C106" s="202"/>
      <c r="D106" s="202"/>
      <c r="E106" s="208"/>
      <c r="F106" s="120" t="s">
        <v>869</v>
      </c>
      <c r="G106" s="126" t="s">
        <v>227</v>
      </c>
      <c r="H106" s="122" t="s">
        <v>1143</v>
      </c>
      <c r="I106" s="89" t="s">
        <v>878</v>
      </c>
      <c r="J106" s="73" t="s">
        <v>779</v>
      </c>
      <c r="K106" s="90"/>
      <c r="L106" s="67"/>
      <c r="M106" s="16"/>
      <c r="N106" s="45"/>
      <c r="O106" s="45"/>
      <c r="P106" s="94"/>
      <c r="Q106" s="94"/>
      <c r="R106" s="94"/>
      <c r="S106" s="94"/>
      <c r="T106" s="94"/>
      <c r="U106" s="94"/>
      <c r="V106" s="94"/>
      <c r="W106" s="94"/>
    </row>
    <row r="107" spans="1:23" s="3" customFormat="1" ht="16.2" customHeight="1" x14ac:dyDescent="0.3">
      <c r="A107" s="125">
        <v>100</v>
      </c>
      <c r="B107" s="216"/>
      <c r="C107" s="202"/>
      <c r="D107" s="202"/>
      <c r="E107" s="208"/>
      <c r="F107" s="120" t="s">
        <v>869</v>
      </c>
      <c r="G107" s="126" t="s">
        <v>229</v>
      </c>
      <c r="H107" s="122" t="s">
        <v>1155</v>
      </c>
      <c r="I107" s="89" t="s">
        <v>878</v>
      </c>
      <c r="J107" s="88"/>
      <c r="K107" s="73" t="s">
        <v>779</v>
      </c>
      <c r="L107" s="67"/>
      <c r="M107" s="16"/>
      <c r="N107" s="45"/>
      <c r="O107" s="45"/>
      <c r="P107" s="94"/>
      <c r="Q107" s="94"/>
      <c r="R107" s="94"/>
      <c r="S107" s="94"/>
      <c r="T107" s="94"/>
      <c r="U107" s="94"/>
      <c r="V107" s="94"/>
      <c r="W107" s="94"/>
    </row>
    <row r="108" spans="1:23" s="3" customFormat="1" ht="16.2" customHeight="1" x14ac:dyDescent="0.3">
      <c r="A108" s="125">
        <v>101</v>
      </c>
      <c r="B108" s="216"/>
      <c r="C108" s="202"/>
      <c r="D108" s="202"/>
      <c r="E108" s="208"/>
      <c r="F108" s="120" t="s">
        <v>869</v>
      </c>
      <c r="G108" s="126" t="s">
        <v>231</v>
      </c>
      <c r="H108" s="122" t="s">
        <v>1156</v>
      </c>
      <c r="I108" s="89" t="s">
        <v>878</v>
      </c>
      <c r="J108" s="88"/>
      <c r="K108" s="73" t="s">
        <v>779</v>
      </c>
      <c r="L108" s="67"/>
      <c r="M108" s="16"/>
      <c r="N108" s="45"/>
      <c r="O108" s="45"/>
      <c r="P108" s="94"/>
      <c r="Q108" s="94"/>
      <c r="R108" s="94"/>
      <c r="S108" s="94"/>
      <c r="T108" s="94"/>
      <c r="U108" s="94"/>
      <c r="V108" s="94"/>
      <c r="W108" s="94"/>
    </row>
    <row r="109" spans="1:23" s="3" customFormat="1" ht="16.2" customHeight="1" x14ac:dyDescent="0.3">
      <c r="A109" s="127">
        <v>102</v>
      </c>
      <c r="B109" s="216"/>
      <c r="C109" s="202"/>
      <c r="D109" s="202"/>
      <c r="E109" s="208"/>
      <c r="F109" s="120" t="s">
        <v>869</v>
      </c>
      <c r="G109" s="126" t="s">
        <v>233</v>
      </c>
      <c r="H109" s="122" t="s">
        <v>1157</v>
      </c>
      <c r="I109" s="89" t="s">
        <v>878</v>
      </c>
      <c r="J109" s="73" t="s">
        <v>779</v>
      </c>
      <c r="K109" s="90"/>
      <c r="L109" s="67"/>
      <c r="M109" s="31"/>
      <c r="N109" s="45"/>
      <c r="O109" s="45"/>
      <c r="P109" s="94"/>
      <c r="Q109" s="94"/>
      <c r="R109" s="94"/>
      <c r="S109" s="94"/>
      <c r="T109" s="94"/>
      <c r="U109" s="94"/>
      <c r="V109" s="94"/>
      <c r="W109" s="94"/>
    </row>
    <row r="110" spans="1:23" s="3" customFormat="1" ht="18" x14ac:dyDescent="0.3">
      <c r="A110" s="127">
        <v>103</v>
      </c>
      <c r="B110" s="216"/>
      <c r="C110" s="202"/>
      <c r="D110" s="202"/>
      <c r="E110" s="208"/>
      <c r="F110" s="120" t="s">
        <v>869</v>
      </c>
      <c r="G110" s="126" t="s">
        <v>235</v>
      </c>
      <c r="H110" s="122" t="s">
        <v>1148</v>
      </c>
      <c r="I110" s="89" t="s">
        <v>878</v>
      </c>
      <c r="J110" s="88"/>
      <c r="K110" s="73" t="s">
        <v>779</v>
      </c>
      <c r="L110" s="67"/>
      <c r="M110" s="31"/>
      <c r="N110" s="45"/>
      <c r="O110" s="45"/>
      <c r="P110" s="46"/>
      <c r="Q110" s="94"/>
      <c r="R110" s="94"/>
      <c r="S110" s="94"/>
      <c r="T110" s="94"/>
      <c r="U110" s="94"/>
      <c r="V110" s="94"/>
      <c r="W110" s="94"/>
    </row>
    <row r="111" spans="1:23" s="3" customFormat="1" ht="18" x14ac:dyDescent="0.3">
      <c r="A111" s="127">
        <v>104</v>
      </c>
      <c r="B111" s="216"/>
      <c r="C111" s="202"/>
      <c r="D111" s="202"/>
      <c r="E111" s="208"/>
      <c r="F111" s="120" t="s">
        <v>869</v>
      </c>
      <c r="G111" s="126" t="s">
        <v>238</v>
      </c>
      <c r="H111" s="122" t="s">
        <v>1149</v>
      </c>
      <c r="I111" s="89" t="s">
        <v>878</v>
      </c>
      <c r="J111" s="88"/>
      <c r="K111" s="73" t="s">
        <v>779</v>
      </c>
      <c r="L111" s="67"/>
      <c r="M111" s="31"/>
      <c r="N111" s="45"/>
      <c r="O111" s="45"/>
      <c r="P111" s="46"/>
      <c r="Q111" s="94"/>
      <c r="R111" s="94"/>
      <c r="S111" s="94"/>
      <c r="T111" s="94"/>
      <c r="U111" s="94"/>
      <c r="V111" s="94"/>
      <c r="W111" s="94"/>
    </row>
    <row r="112" spans="1:23" s="3" customFormat="1" ht="16.2" customHeight="1" x14ac:dyDescent="0.3">
      <c r="A112" s="127">
        <v>105</v>
      </c>
      <c r="B112" s="216"/>
      <c r="C112" s="202"/>
      <c r="D112" s="202"/>
      <c r="E112" s="208"/>
      <c r="F112" s="120" t="s">
        <v>869</v>
      </c>
      <c r="G112" s="126" t="s">
        <v>240</v>
      </c>
      <c r="H112" s="122" t="s">
        <v>1150</v>
      </c>
      <c r="I112" s="89" t="s">
        <v>878</v>
      </c>
      <c r="J112" s="73" t="s">
        <v>779</v>
      </c>
      <c r="K112" s="90"/>
      <c r="L112" s="67"/>
      <c r="M112" s="31"/>
      <c r="N112" s="45"/>
      <c r="O112" s="45"/>
      <c r="P112" s="46"/>
      <c r="Q112" s="94"/>
      <c r="R112" s="94"/>
      <c r="S112" s="94"/>
      <c r="T112" s="94"/>
      <c r="U112" s="94"/>
      <c r="V112" s="94"/>
      <c r="W112" s="94"/>
    </row>
    <row r="113" spans="1:23" s="3" customFormat="1" ht="16.2" customHeight="1" x14ac:dyDescent="0.3">
      <c r="A113" s="127">
        <v>106</v>
      </c>
      <c r="B113" s="216"/>
      <c r="C113" s="202"/>
      <c r="D113" s="202"/>
      <c r="E113" s="208"/>
      <c r="F113" s="120" t="s">
        <v>869</v>
      </c>
      <c r="G113" s="126" t="s">
        <v>242</v>
      </c>
      <c r="H113" s="122" t="s">
        <v>1151</v>
      </c>
      <c r="I113" s="89" t="s">
        <v>878</v>
      </c>
      <c r="J113" s="73" t="s">
        <v>779</v>
      </c>
      <c r="K113" s="90"/>
      <c r="L113" s="67"/>
      <c r="M113" s="31"/>
      <c r="N113" s="45"/>
      <c r="O113" s="45"/>
      <c r="P113" s="46"/>
      <c r="Q113" s="94"/>
      <c r="R113" s="94"/>
      <c r="S113" s="94"/>
      <c r="T113" s="94"/>
      <c r="U113" s="94"/>
      <c r="V113" s="94"/>
      <c r="W113" s="94"/>
    </row>
    <row r="114" spans="1:23" s="3" customFormat="1" ht="18" x14ac:dyDescent="0.3">
      <c r="A114" s="127">
        <v>107</v>
      </c>
      <c r="B114" s="216"/>
      <c r="C114" s="202"/>
      <c r="D114" s="202"/>
      <c r="E114" s="208"/>
      <c r="F114" s="120" t="s">
        <v>869</v>
      </c>
      <c r="G114" s="126" t="s">
        <v>244</v>
      </c>
      <c r="H114" s="122" t="s">
        <v>1152</v>
      </c>
      <c r="I114" s="89" t="s">
        <v>878</v>
      </c>
      <c r="J114" s="88"/>
      <c r="K114" s="73" t="s">
        <v>779</v>
      </c>
      <c r="L114" s="67"/>
      <c r="M114" s="31"/>
      <c r="N114" s="45"/>
      <c r="O114" s="45"/>
      <c r="P114" s="46"/>
      <c r="Q114" s="94"/>
      <c r="R114" s="94"/>
      <c r="S114" s="94"/>
      <c r="T114" s="94"/>
      <c r="U114" s="94"/>
      <c r="V114" s="94"/>
      <c r="W114" s="94"/>
    </row>
    <row r="115" spans="1:23" s="3" customFormat="1" ht="16.2" customHeight="1" x14ac:dyDescent="0.3">
      <c r="A115" s="127">
        <v>108</v>
      </c>
      <c r="B115" s="216"/>
      <c r="C115" s="202"/>
      <c r="D115" s="202"/>
      <c r="E115" s="208"/>
      <c r="F115" s="120" t="s">
        <v>869</v>
      </c>
      <c r="G115" s="126" t="s">
        <v>247</v>
      </c>
      <c r="H115" s="122" t="s">
        <v>1153</v>
      </c>
      <c r="I115" s="89" t="s">
        <v>878</v>
      </c>
      <c r="J115" s="88"/>
      <c r="K115" s="73" t="s">
        <v>779</v>
      </c>
      <c r="L115" s="67"/>
      <c r="M115" s="31"/>
      <c r="N115" s="45"/>
      <c r="O115" s="45"/>
      <c r="P115" s="46"/>
      <c r="Q115" s="94"/>
      <c r="R115" s="94"/>
      <c r="S115" s="94"/>
      <c r="T115" s="94"/>
      <c r="U115" s="94"/>
      <c r="V115" s="94"/>
      <c r="W115" s="94"/>
    </row>
    <row r="116" spans="1:23" s="3" customFormat="1" ht="16.2" customHeight="1" x14ac:dyDescent="0.3">
      <c r="A116" s="127">
        <v>109</v>
      </c>
      <c r="B116" s="216"/>
      <c r="C116" s="202"/>
      <c r="D116" s="202"/>
      <c r="E116" s="208"/>
      <c r="F116" s="120" t="s">
        <v>869</v>
      </c>
      <c r="G116" s="126" t="s">
        <v>250</v>
      </c>
      <c r="H116" s="122" t="s">
        <v>1158</v>
      </c>
      <c r="I116" s="89" t="s">
        <v>878</v>
      </c>
      <c r="J116" s="88"/>
      <c r="K116" s="73" t="s">
        <v>779</v>
      </c>
      <c r="L116" s="67"/>
      <c r="M116" s="31"/>
      <c r="N116" s="45"/>
      <c r="O116" s="45"/>
      <c r="P116" s="46"/>
      <c r="Q116" s="94"/>
      <c r="R116" s="94"/>
      <c r="S116" s="94"/>
      <c r="T116" s="94"/>
      <c r="U116" s="94"/>
      <c r="V116" s="94"/>
      <c r="W116" s="94"/>
    </row>
    <row r="117" spans="1:23" s="3" customFormat="1" ht="18" x14ac:dyDescent="0.3">
      <c r="A117" s="127">
        <v>110</v>
      </c>
      <c r="B117" s="216"/>
      <c r="C117" s="202"/>
      <c r="D117" s="202"/>
      <c r="E117" s="208"/>
      <c r="F117" s="120" t="s">
        <v>869</v>
      </c>
      <c r="G117" s="126" t="s">
        <v>252</v>
      </c>
      <c r="H117" s="122" t="s">
        <v>1159</v>
      </c>
      <c r="I117" s="89" t="s">
        <v>878</v>
      </c>
      <c r="J117" s="88"/>
      <c r="K117" s="73" t="s">
        <v>779</v>
      </c>
      <c r="L117" s="67"/>
      <c r="M117" s="31"/>
      <c r="N117" s="45"/>
      <c r="O117" s="45"/>
      <c r="P117" s="46"/>
      <c r="Q117" s="94"/>
      <c r="R117" s="94"/>
      <c r="S117" s="94"/>
      <c r="T117" s="94"/>
      <c r="U117" s="94"/>
      <c r="V117" s="94"/>
      <c r="W117" s="94"/>
    </row>
    <row r="118" spans="1:23" s="3" customFormat="1" ht="16.2" customHeight="1" x14ac:dyDescent="0.3">
      <c r="A118" s="127">
        <v>111</v>
      </c>
      <c r="B118" s="216"/>
      <c r="C118" s="202"/>
      <c r="D118" s="202"/>
      <c r="E118" s="208"/>
      <c r="F118" s="120" t="s">
        <v>869</v>
      </c>
      <c r="G118" s="126" t="s">
        <v>254</v>
      </c>
      <c r="H118" s="122" t="s">
        <v>1160</v>
      </c>
      <c r="I118" s="89" t="s">
        <v>878</v>
      </c>
      <c r="J118" s="73" t="s">
        <v>779</v>
      </c>
      <c r="K118" s="90"/>
      <c r="L118" s="67"/>
      <c r="M118" s="31"/>
      <c r="N118" s="45"/>
      <c r="O118" s="45"/>
      <c r="P118" s="94"/>
      <c r="Q118" s="94"/>
      <c r="R118" s="94"/>
      <c r="S118" s="94"/>
      <c r="T118" s="94"/>
      <c r="U118" s="94"/>
      <c r="V118" s="94"/>
      <c r="W118" s="94"/>
    </row>
    <row r="119" spans="1:23" s="3" customFormat="1" ht="16.2" customHeight="1" x14ac:dyDescent="0.3">
      <c r="A119" s="127">
        <v>112</v>
      </c>
      <c r="B119" s="216"/>
      <c r="C119" s="202"/>
      <c r="D119" s="202"/>
      <c r="E119" s="208"/>
      <c r="F119" s="120" t="s">
        <v>869</v>
      </c>
      <c r="G119" s="126" t="s">
        <v>256</v>
      </c>
      <c r="H119" s="122" t="s">
        <v>1161</v>
      </c>
      <c r="I119" s="89" t="s">
        <v>878</v>
      </c>
      <c r="J119" s="73" t="s">
        <v>779</v>
      </c>
      <c r="K119" s="90"/>
      <c r="L119" s="67"/>
      <c r="M119" s="31"/>
      <c r="N119" s="45"/>
      <c r="O119" s="45"/>
      <c r="P119" s="94"/>
      <c r="Q119" s="94"/>
      <c r="R119" s="94"/>
      <c r="S119" s="94"/>
      <c r="T119" s="94"/>
      <c r="U119" s="94"/>
      <c r="V119" s="94"/>
      <c r="W119" s="94"/>
    </row>
    <row r="120" spans="1:23" s="3" customFormat="1" ht="16.2" customHeight="1" x14ac:dyDescent="0.3">
      <c r="A120" s="127">
        <v>113</v>
      </c>
      <c r="B120" s="216"/>
      <c r="C120" s="202"/>
      <c r="D120" s="202"/>
      <c r="E120" s="208"/>
      <c r="F120" s="120" t="s">
        <v>869</v>
      </c>
      <c r="G120" s="126" t="s">
        <v>258</v>
      </c>
      <c r="H120" s="122" t="s">
        <v>1162</v>
      </c>
      <c r="I120" s="89" t="s">
        <v>878</v>
      </c>
      <c r="J120" s="88"/>
      <c r="K120" s="73" t="s">
        <v>779</v>
      </c>
      <c r="L120" s="67"/>
      <c r="M120" s="31"/>
      <c r="N120" s="45"/>
      <c r="O120" s="45"/>
      <c r="P120" s="104"/>
      <c r="Q120" s="94"/>
      <c r="R120" s="94"/>
      <c r="S120" s="94"/>
      <c r="T120" s="94"/>
      <c r="U120" s="94"/>
      <c r="V120" s="94"/>
      <c r="W120" s="94"/>
    </row>
    <row r="121" spans="1:23" s="3" customFormat="1" ht="16.2" customHeight="1" x14ac:dyDescent="0.3">
      <c r="A121" s="127">
        <v>114</v>
      </c>
      <c r="B121" s="216"/>
      <c r="C121" s="202"/>
      <c r="D121" s="202"/>
      <c r="E121" s="208"/>
      <c r="F121" s="120" t="s">
        <v>869</v>
      </c>
      <c r="G121" s="126" t="s">
        <v>261</v>
      </c>
      <c r="H121" s="122" t="s">
        <v>1178</v>
      </c>
      <c r="I121" s="89" t="s">
        <v>878</v>
      </c>
      <c r="J121" s="88"/>
      <c r="K121" s="73" t="s">
        <v>779</v>
      </c>
      <c r="L121" s="67"/>
      <c r="M121" s="31"/>
      <c r="N121" s="45"/>
      <c r="O121" s="45"/>
      <c r="P121" s="104"/>
      <c r="Q121" s="94"/>
      <c r="R121" s="94"/>
      <c r="S121" s="94"/>
      <c r="T121" s="94"/>
      <c r="U121" s="94"/>
      <c r="V121" s="94"/>
      <c r="W121" s="94"/>
    </row>
    <row r="122" spans="1:23" s="3" customFormat="1" ht="16.2" customHeight="1" x14ac:dyDescent="0.3">
      <c r="A122" s="127">
        <v>115</v>
      </c>
      <c r="B122" s="216"/>
      <c r="C122" s="202"/>
      <c r="D122" s="202"/>
      <c r="E122" s="208"/>
      <c r="F122" s="120" t="s">
        <v>869</v>
      </c>
      <c r="G122" s="126" t="s">
        <v>263</v>
      </c>
      <c r="H122" s="122" t="s">
        <v>1179</v>
      </c>
      <c r="I122" s="89" t="s">
        <v>878</v>
      </c>
      <c r="J122" s="73" t="s">
        <v>779</v>
      </c>
      <c r="K122" s="90"/>
      <c r="L122" s="67"/>
      <c r="M122" s="31"/>
      <c r="N122" s="45"/>
      <c r="O122" s="45"/>
      <c r="P122" s="94"/>
      <c r="Q122" s="94"/>
      <c r="R122" s="94"/>
      <c r="S122" s="94"/>
      <c r="T122" s="94"/>
      <c r="U122" s="94"/>
      <c r="V122" s="94"/>
      <c r="W122" s="94"/>
    </row>
    <row r="123" spans="1:23" s="3" customFormat="1" ht="16.2" customHeight="1" x14ac:dyDescent="0.3">
      <c r="A123" s="127">
        <v>116</v>
      </c>
      <c r="B123" s="216"/>
      <c r="C123" s="202"/>
      <c r="D123" s="202"/>
      <c r="E123" s="208"/>
      <c r="F123" s="120" t="s">
        <v>869</v>
      </c>
      <c r="G123" s="126" t="s">
        <v>265</v>
      </c>
      <c r="H123" s="122" t="s">
        <v>1163</v>
      </c>
      <c r="I123" s="89" t="s">
        <v>878</v>
      </c>
      <c r="J123" s="73" t="s">
        <v>779</v>
      </c>
      <c r="K123" s="90"/>
      <c r="L123" s="67"/>
      <c r="M123" s="31"/>
      <c r="N123" s="45"/>
      <c r="O123" s="45"/>
      <c r="P123" s="94"/>
      <c r="Q123" s="94"/>
      <c r="R123" s="94"/>
      <c r="S123" s="94"/>
      <c r="T123" s="94"/>
      <c r="U123" s="94"/>
      <c r="V123" s="94"/>
      <c r="W123" s="94"/>
    </row>
    <row r="124" spans="1:23" s="3" customFormat="1" ht="16.2" customHeight="1" x14ac:dyDescent="0.3">
      <c r="A124" s="127">
        <v>117</v>
      </c>
      <c r="B124" s="216"/>
      <c r="C124" s="202"/>
      <c r="D124" s="202"/>
      <c r="E124" s="208"/>
      <c r="F124" s="120" t="s">
        <v>869</v>
      </c>
      <c r="G124" s="126" t="s">
        <v>267</v>
      </c>
      <c r="H124" s="122" t="s">
        <v>1164</v>
      </c>
      <c r="I124" s="89" t="s">
        <v>878</v>
      </c>
      <c r="J124" s="73" t="s">
        <v>779</v>
      </c>
      <c r="K124" s="90"/>
      <c r="L124" s="67"/>
      <c r="M124" s="31"/>
      <c r="N124" s="45"/>
      <c r="O124" s="45"/>
      <c r="P124" s="94"/>
      <c r="Q124" s="94"/>
      <c r="R124" s="94"/>
      <c r="S124" s="94"/>
      <c r="T124" s="94"/>
      <c r="U124" s="94"/>
      <c r="V124" s="94"/>
      <c r="W124" s="94"/>
    </row>
    <row r="125" spans="1:23" s="3" customFormat="1" ht="16.2" customHeight="1" x14ac:dyDescent="0.3">
      <c r="A125" s="127">
        <v>118</v>
      </c>
      <c r="B125" s="216"/>
      <c r="C125" s="202"/>
      <c r="D125" s="202"/>
      <c r="E125" s="208"/>
      <c r="F125" s="120" t="s">
        <v>869</v>
      </c>
      <c r="G125" s="126" t="s">
        <v>269</v>
      </c>
      <c r="H125" s="122" t="s">
        <v>1165</v>
      </c>
      <c r="I125" s="89" t="s">
        <v>878</v>
      </c>
      <c r="J125" s="73" t="s">
        <v>779</v>
      </c>
      <c r="K125" s="90"/>
      <c r="L125" s="67"/>
      <c r="M125" s="31"/>
      <c r="N125" s="45"/>
      <c r="O125" s="45"/>
      <c r="P125" s="94"/>
      <c r="Q125" s="94"/>
      <c r="R125" s="94"/>
      <c r="S125" s="94"/>
      <c r="T125" s="94"/>
      <c r="U125" s="94"/>
      <c r="V125" s="94"/>
      <c r="W125" s="94"/>
    </row>
    <row r="126" spans="1:23" s="3" customFormat="1" ht="16.2" customHeight="1" x14ac:dyDescent="0.3">
      <c r="A126" s="127">
        <v>119</v>
      </c>
      <c r="B126" s="216"/>
      <c r="C126" s="202"/>
      <c r="D126" s="202"/>
      <c r="E126" s="208"/>
      <c r="F126" s="120" t="s">
        <v>869</v>
      </c>
      <c r="G126" s="126" t="s">
        <v>271</v>
      </c>
      <c r="H126" s="122" t="s">
        <v>1166</v>
      </c>
      <c r="I126" s="89" t="s">
        <v>878</v>
      </c>
      <c r="J126" s="73" t="s">
        <v>779</v>
      </c>
      <c r="K126" s="90"/>
      <c r="L126" s="67"/>
      <c r="M126" s="31"/>
      <c r="N126" s="45"/>
      <c r="O126" s="45"/>
      <c r="P126" s="94"/>
      <c r="Q126" s="94"/>
      <c r="R126" s="94"/>
      <c r="S126" s="94"/>
      <c r="T126" s="94"/>
      <c r="U126" s="94"/>
      <c r="V126" s="94"/>
      <c r="W126" s="94"/>
    </row>
    <row r="127" spans="1:23" s="3" customFormat="1" ht="16.2" customHeight="1" x14ac:dyDescent="0.3">
      <c r="A127" s="127">
        <v>120</v>
      </c>
      <c r="B127" s="216"/>
      <c r="C127" s="202"/>
      <c r="D127" s="202"/>
      <c r="E127" s="208"/>
      <c r="F127" s="120" t="s">
        <v>869</v>
      </c>
      <c r="G127" s="126" t="s">
        <v>273</v>
      </c>
      <c r="H127" s="122" t="s">
        <v>1167</v>
      </c>
      <c r="I127" s="89" t="s">
        <v>878</v>
      </c>
      <c r="J127" s="73" t="s">
        <v>779</v>
      </c>
      <c r="K127" s="90"/>
      <c r="L127" s="67"/>
      <c r="M127" s="31"/>
      <c r="N127" s="45"/>
      <c r="O127" s="45"/>
      <c r="P127" s="94"/>
      <c r="Q127" s="94"/>
      <c r="R127" s="94"/>
      <c r="S127" s="94"/>
      <c r="T127" s="94"/>
      <c r="U127" s="94"/>
      <c r="V127" s="94"/>
      <c r="W127" s="94"/>
    </row>
    <row r="128" spans="1:23" s="3" customFormat="1" ht="16.2" customHeight="1" x14ac:dyDescent="0.3">
      <c r="A128" s="127">
        <v>121</v>
      </c>
      <c r="B128" s="216"/>
      <c r="C128" s="202"/>
      <c r="D128" s="202"/>
      <c r="E128" s="208"/>
      <c r="F128" s="120" t="s">
        <v>869</v>
      </c>
      <c r="G128" s="126" t="s">
        <v>275</v>
      </c>
      <c r="H128" s="122" t="s">
        <v>1168</v>
      </c>
      <c r="I128" s="89" t="s">
        <v>878</v>
      </c>
      <c r="J128" s="73" t="s">
        <v>779</v>
      </c>
      <c r="K128" s="90"/>
      <c r="L128" s="67"/>
      <c r="M128" s="31"/>
      <c r="N128" s="45"/>
      <c r="O128" s="45"/>
      <c r="P128" s="94"/>
      <c r="Q128" s="94"/>
      <c r="R128" s="94"/>
      <c r="S128" s="94"/>
      <c r="T128" s="94"/>
      <c r="U128" s="94"/>
      <c r="V128" s="94"/>
      <c r="W128" s="94"/>
    </row>
    <row r="129" spans="1:23" s="3" customFormat="1" ht="16.2" customHeight="1" x14ac:dyDescent="0.3">
      <c r="A129" s="127">
        <v>122</v>
      </c>
      <c r="B129" s="216"/>
      <c r="C129" s="202"/>
      <c r="D129" s="202"/>
      <c r="E129" s="208"/>
      <c r="F129" s="120" t="s">
        <v>869</v>
      </c>
      <c r="G129" s="126" t="s">
        <v>277</v>
      </c>
      <c r="H129" s="122" t="s">
        <v>1169</v>
      </c>
      <c r="I129" s="89" t="s">
        <v>878</v>
      </c>
      <c r="J129" s="73" t="s">
        <v>779</v>
      </c>
      <c r="K129" s="90"/>
      <c r="L129" s="67"/>
      <c r="M129" s="31"/>
      <c r="N129" s="45"/>
      <c r="O129" s="45"/>
      <c r="P129" s="94"/>
      <c r="Q129" s="94"/>
      <c r="R129" s="94"/>
      <c r="S129" s="94"/>
      <c r="T129" s="94"/>
      <c r="U129" s="94"/>
      <c r="V129" s="94"/>
      <c r="W129" s="94"/>
    </row>
    <row r="130" spans="1:23" s="3" customFormat="1" ht="16.2" customHeight="1" x14ac:dyDescent="0.3">
      <c r="A130" s="127">
        <v>123</v>
      </c>
      <c r="B130" s="216"/>
      <c r="C130" s="202"/>
      <c r="D130" s="202"/>
      <c r="E130" s="208"/>
      <c r="F130" s="120" t="s">
        <v>869</v>
      </c>
      <c r="G130" s="126" t="s">
        <v>279</v>
      </c>
      <c r="H130" s="122" t="s">
        <v>1170</v>
      </c>
      <c r="I130" s="89" t="s">
        <v>878</v>
      </c>
      <c r="J130" s="73" t="s">
        <v>779</v>
      </c>
      <c r="K130" s="90"/>
      <c r="L130" s="67"/>
      <c r="M130" s="31"/>
      <c r="N130" s="45"/>
      <c r="O130" s="45"/>
      <c r="P130" s="94"/>
      <c r="Q130" s="94"/>
      <c r="R130" s="94"/>
      <c r="S130" s="94"/>
      <c r="T130" s="94"/>
      <c r="U130" s="94"/>
      <c r="V130" s="94"/>
      <c r="W130" s="94"/>
    </row>
    <row r="131" spans="1:23" s="3" customFormat="1" ht="16.2" customHeight="1" x14ac:dyDescent="0.3">
      <c r="A131" s="125">
        <v>124</v>
      </c>
      <c r="B131" s="216"/>
      <c r="C131" s="202"/>
      <c r="D131" s="202"/>
      <c r="E131" s="208"/>
      <c r="F131" s="120" t="s">
        <v>869</v>
      </c>
      <c r="G131" s="126" t="s">
        <v>281</v>
      </c>
      <c r="H131" s="122" t="s">
        <v>1171</v>
      </c>
      <c r="I131" s="89" t="s">
        <v>878</v>
      </c>
      <c r="J131" s="73" t="s">
        <v>779</v>
      </c>
      <c r="K131" s="90"/>
      <c r="L131" s="67"/>
      <c r="M131" s="34"/>
      <c r="N131" s="40"/>
      <c r="O131" s="40"/>
      <c r="P131" s="96"/>
      <c r="Q131" s="94"/>
      <c r="R131" s="94"/>
      <c r="S131" s="94"/>
      <c r="T131" s="94"/>
      <c r="U131" s="94"/>
      <c r="V131" s="94"/>
      <c r="W131" s="94"/>
    </row>
    <row r="132" spans="1:23" s="3" customFormat="1" ht="16.2" customHeight="1" x14ac:dyDescent="0.3">
      <c r="A132" s="125">
        <v>125</v>
      </c>
      <c r="B132" s="216"/>
      <c r="C132" s="202"/>
      <c r="D132" s="202"/>
      <c r="E132" s="208"/>
      <c r="F132" s="120" t="s">
        <v>869</v>
      </c>
      <c r="G132" s="126" t="s">
        <v>283</v>
      </c>
      <c r="H132" s="122" t="s">
        <v>1172</v>
      </c>
      <c r="I132" s="89" t="s">
        <v>878</v>
      </c>
      <c r="J132" s="73" t="s">
        <v>779</v>
      </c>
      <c r="K132" s="90"/>
      <c r="L132" s="67"/>
      <c r="M132" s="34"/>
      <c r="N132" s="40"/>
      <c r="O132" s="40"/>
      <c r="P132" s="96"/>
      <c r="Q132" s="94"/>
      <c r="R132" s="94"/>
      <c r="S132" s="94"/>
      <c r="T132" s="94"/>
      <c r="U132" s="94"/>
      <c r="V132" s="94"/>
      <c r="W132" s="94"/>
    </row>
    <row r="133" spans="1:23" s="3" customFormat="1" ht="16.2" customHeight="1" x14ac:dyDescent="0.3">
      <c r="A133" s="125">
        <v>126</v>
      </c>
      <c r="B133" s="216"/>
      <c r="C133" s="202"/>
      <c r="D133" s="202"/>
      <c r="E133" s="208"/>
      <c r="F133" s="120" t="s">
        <v>869</v>
      </c>
      <c r="G133" s="126" t="s">
        <v>285</v>
      </c>
      <c r="H133" s="122" t="s">
        <v>1173</v>
      </c>
      <c r="I133" s="89" t="s">
        <v>878</v>
      </c>
      <c r="J133" s="73" t="s">
        <v>779</v>
      </c>
      <c r="K133" s="90"/>
      <c r="L133" s="67"/>
      <c r="M133" s="34"/>
      <c r="N133" s="40"/>
      <c r="O133" s="40"/>
      <c r="P133" s="96"/>
      <c r="Q133" s="94"/>
      <c r="R133" s="94"/>
      <c r="S133" s="94"/>
      <c r="T133" s="94"/>
      <c r="U133" s="94"/>
      <c r="V133" s="94"/>
      <c r="W133" s="94"/>
    </row>
    <row r="134" spans="1:23" s="3" customFormat="1" ht="16.2" customHeight="1" x14ac:dyDescent="0.3">
      <c r="A134" s="125">
        <v>127</v>
      </c>
      <c r="B134" s="216"/>
      <c r="C134" s="202"/>
      <c r="D134" s="202"/>
      <c r="E134" s="208"/>
      <c r="F134" s="120" t="s">
        <v>869</v>
      </c>
      <c r="G134" s="126" t="s">
        <v>287</v>
      </c>
      <c r="H134" s="122" t="s">
        <v>1174</v>
      </c>
      <c r="I134" s="89" t="s">
        <v>878</v>
      </c>
      <c r="J134" s="73" t="s">
        <v>779</v>
      </c>
      <c r="K134" s="90"/>
      <c r="L134" s="67"/>
      <c r="M134" s="34"/>
      <c r="N134" s="40"/>
      <c r="O134" s="40"/>
      <c r="P134" s="96"/>
      <c r="Q134" s="94"/>
      <c r="R134" s="94"/>
      <c r="S134" s="94"/>
      <c r="T134" s="94"/>
      <c r="U134" s="94"/>
      <c r="V134" s="94"/>
      <c r="W134" s="94"/>
    </row>
    <row r="135" spans="1:23" s="3" customFormat="1" ht="16.2" customHeight="1" x14ac:dyDescent="0.3">
      <c r="A135" s="125">
        <v>128</v>
      </c>
      <c r="B135" s="216"/>
      <c r="C135" s="202"/>
      <c r="D135" s="202"/>
      <c r="E135" s="208"/>
      <c r="F135" s="120" t="s">
        <v>869</v>
      </c>
      <c r="G135" s="126" t="s">
        <v>289</v>
      </c>
      <c r="H135" s="122" t="s">
        <v>1175</v>
      </c>
      <c r="I135" s="89" t="s">
        <v>878</v>
      </c>
      <c r="J135" s="73" t="s">
        <v>779</v>
      </c>
      <c r="K135" s="90"/>
      <c r="L135" s="67"/>
      <c r="M135" s="34"/>
      <c r="N135" s="40"/>
      <c r="O135" s="40"/>
      <c r="P135" s="96"/>
      <c r="Q135" s="94"/>
      <c r="R135" s="94"/>
      <c r="S135" s="94"/>
      <c r="T135" s="94"/>
      <c r="U135" s="94"/>
      <c r="V135" s="94"/>
      <c r="W135" s="94"/>
    </row>
    <row r="136" spans="1:23" s="3" customFormat="1" ht="16.2" customHeight="1" x14ac:dyDescent="0.3">
      <c r="A136" s="125">
        <v>129</v>
      </c>
      <c r="B136" s="216"/>
      <c r="C136" s="202"/>
      <c r="D136" s="202"/>
      <c r="E136" s="208"/>
      <c r="F136" s="120" t="s">
        <v>869</v>
      </c>
      <c r="G136" s="126" t="s">
        <v>291</v>
      </c>
      <c r="H136" s="122" t="s">
        <v>1177</v>
      </c>
      <c r="I136" s="89" t="s">
        <v>878</v>
      </c>
      <c r="J136" s="73" t="s">
        <v>779</v>
      </c>
      <c r="K136" s="90"/>
      <c r="L136" s="67"/>
      <c r="M136" s="34"/>
      <c r="N136" s="40"/>
      <c r="O136" s="40"/>
      <c r="P136" s="96"/>
      <c r="Q136" s="94"/>
      <c r="R136" s="94"/>
      <c r="S136" s="94"/>
      <c r="T136" s="94"/>
      <c r="U136" s="94"/>
      <c r="V136" s="94"/>
      <c r="W136" s="94"/>
    </row>
    <row r="137" spans="1:23" s="3" customFormat="1" ht="16.2" customHeight="1" x14ac:dyDescent="0.3">
      <c r="A137" s="125">
        <v>130</v>
      </c>
      <c r="B137" s="216"/>
      <c r="C137" s="202"/>
      <c r="D137" s="202"/>
      <c r="E137" s="208"/>
      <c r="F137" s="120" t="s">
        <v>869</v>
      </c>
      <c r="G137" s="126" t="s">
        <v>293</v>
      </c>
      <c r="H137" s="122" t="s">
        <v>1176</v>
      </c>
      <c r="I137" s="89" t="s">
        <v>878</v>
      </c>
      <c r="J137" s="73" t="s">
        <v>779</v>
      </c>
      <c r="K137" s="90"/>
      <c r="L137" s="67"/>
      <c r="M137" s="34"/>
      <c r="N137" s="40"/>
      <c r="O137" s="40"/>
      <c r="P137" s="96"/>
      <c r="Q137" s="94"/>
      <c r="R137" s="94"/>
      <c r="S137" s="94"/>
      <c r="T137" s="94"/>
      <c r="U137" s="94"/>
      <c r="V137" s="94"/>
      <c r="W137" s="94"/>
    </row>
    <row r="138" spans="1:23" s="3" customFormat="1" ht="16.2" customHeight="1" x14ac:dyDescent="0.3">
      <c r="A138" s="125">
        <v>131</v>
      </c>
      <c r="B138" s="216"/>
      <c r="C138" s="202"/>
      <c r="D138" s="202"/>
      <c r="E138" s="208"/>
      <c r="F138" s="120" t="s">
        <v>869</v>
      </c>
      <c r="G138" s="126" t="s">
        <v>295</v>
      </c>
      <c r="H138" s="122" t="s">
        <v>1180</v>
      </c>
      <c r="I138" s="89" t="s">
        <v>878</v>
      </c>
      <c r="J138" s="73" t="s">
        <v>779</v>
      </c>
      <c r="K138" s="90"/>
      <c r="L138" s="67"/>
      <c r="M138" s="34"/>
      <c r="N138" s="40"/>
      <c r="O138" s="40"/>
      <c r="P138" s="96"/>
      <c r="Q138" s="94"/>
      <c r="R138" s="94"/>
      <c r="S138" s="94"/>
      <c r="T138" s="94"/>
      <c r="U138" s="94"/>
      <c r="V138" s="94"/>
      <c r="W138" s="94"/>
    </row>
    <row r="139" spans="1:23" s="3" customFormat="1" ht="16.2" customHeight="1" x14ac:dyDescent="0.3">
      <c r="A139" s="125">
        <v>132</v>
      </c>
      <c r="B139" s="216"/>
      <c r="C139" s="202"/>
      <c r="D139" s="202"/>
      <c r="E139" s="208"/>
      <c r="F139" s="120" t="s">
        <v>869</v>
      </c>
      <c r="G139" s="126" t="s">
        <v>297</v>
      </c>
      <c r="H139" s="122" t="s">
        <v>1181</v>
      </c>
      <c r="I139" s="89" t="s">
        <v>878</v>
      </c>
      <c r="J139" s="73" t="s">
        <v>779</v>
      </c>
      <c r="K139" s="90"/>
      <c r="L139" s="67"/>
      <c r="M139" s="34"/>
      <c r="N139" s="40"/>
      <c r="O139" s="40"/>
      <c r="P139" s="96"/>
      <c r="Q139" s="94"/>
      <c r="R139" s="94"/>
      <c r="S139" s="94"/>
      <c r="T139" s="94"/>
      <c r="U139" s="94"/>
      <c r="V139" s="94"/>
      <c r="W139" s="94"/>
    </row>
    <row r="140" spans="1:23" s="3" customFormat="1" ht="16.2" customHeight="1" x14ac:dyDescent="0.3">
      <c r="A140" s="125">
        <v>133</v>
      </c>
      <c r="B140" s="216"/>
      <c r="C140" s="202"/>
      <c r="D140" s="202"/>
      <c r="E140" s="208"/>
      <c r="F140" s="120" t="s">
        <v>869</v>
      </c>
      <c r="G140" s="126" t="s">
        <v>299</v>
      </c>
      <c r="H140" s="122" t="s">
        <v>1182</v>
      </c>
      <c r="I140" s="89" t="s">
        <v>878</v>
      </c>
      <c r="J140" s="73" t="s">
        <v>779</v>
      </c>
      <c r="K140" s="90"/>
      <c r="L140" s="67"/>
      <c r="M140" s="34"/>
      <c r="N140" s="40"/>
      <c r="O140" s="40"/>
      <c r="P140" s="96"/>
      <c r="Q140" s="94"/>
      <c r="R140" s="94"/>
      <c r="S140" s="94"/>
      <c r="T140" s="94"/>
      <c r="U140" s="94"/>
      <c r="V140" s="94"/>
      <c r="W140" s="94"/>
    </row>
    <row r="141" spans="1:23" s="3" customFormat="1" ht="16.2" customHeight="1" x14ac:dyDescent="0.3">
      <c r="A141" s="125">
        <v>134</v>
      </c>
      <c r="B141" s="216"/>
      <c r="C141" s="202"/>
      <c r="D141" s="202"/>
      <c r="E141" s="208"/>
      <c r="F141" s="120" t="s">
        <v>869</v>
      </c>
      <c r="G141" s="126" t="s">
        <v>301</v>
      </c>
      <c r="H141" s="122" t="s">
        <v>1183</v>
      </c>
      <c r="I141" s="89" t="s">
        <v>878</v>
      </c>
      <c r="J141" s="73" t="s">
        <v>779</v>
      </c>
      <c r="K141" s="90"/>
      <c r="L141" s="67"/>
      <c r="M141" s="34"/>
      <c r="N141" s="40"/>
      <c r="O141" s="40"/>
      <c r="P141" s="96"/>
      <c r="Q141" s="94"/>
      <c r="R141" s="94"/>
      <c r="S141" s="94"/>
      <c r="T141" s="94"/>
      <c r="U141" s="94"/>
      <c r="V141" s="94"/>
      <c r="W141" s="94"/>
    </row>
    <row r="142" spans="1:23" s="3" customFormat="1" ht="16.2" customHeight="1" x14ac:dyDescent="0.3">
      <c r="A142" s="125">
        <v>135</v>
      </c>
      <c r="B142" s="216"/>
      <c r="C142" s="202"/>
      <c r="D142" s="202"/>
      <c r="E142" s="208"/>
      <c r="F142" s="120" t="s">
        <v>869</v>
      </c>
      <c r="G142" s="126" t="s">
        <v>303</v>
      </c>
      <c r="H142" s="122" t="s">
        <v>1184</v>
      </c>
      <c r="I142" s="89" t="s">
        <v>878</v>
      </c>
      <c r="J142" s="91"/>
      <c r="K142" s="73" t="s">
        <v>779</v>
      </c>
      <c r="L142" s="67"/>
      <c r="M142" s="34"/>
      <c r="N142" s="40"/>
      <c r="O142" s="40"/>
      <c r="P142" s="104"/>
      <c r="Q142" s="94"/>
      <c r="R142" s="94"/>
      <c r="S142" s="94"/>
      <c r="T142" s="94"/>
      <c r="U142" s="94"/>
      <c r="V142" s="94"/>
      <c r="W142" s="94"/>
    </row>
    <row r="143" spans="1:23" s="3" customFormat="1" ht="16.2" customHeight="1" x14ac:dyDescent="0.3">
      <c r="A143" s="125">
        <v>136</v>
      </c>
      <c r="B143" s="216"/>
      <c r="C143" s="202"/>
      <c r="D143" s="202"/>
      <c r="E143" s="208"/>
      <c r="F143" s="120" t="s">
        <v>869</v>
      </c>
      <c r="G143" s="126" t="s">
        <v>306</v>
      </c>
      <c r="H143" s="122" t="s">
        <v>1185</v>
      </c>
      <c r="I143" s="89" t="s">
        <v>878</v>
      </c>
      <c r="J143" s="91"/>
      <c r="K143" s="73" t="s">
        <v>779</v>
      </c>
      <c r="L143" s="67"/>
      <c r="M143" s="34"/>
      <c r="N143" s="97"/>
      <c r="O143" s="97"/>
      <c r="P143" s="104"/>
      <c r="Q143" s="94"/>
      <c r="R143" s="94"/>
      <c r="S143" s="94"/>
      <c r="T143" s="94"/>
      <c r="U143" s="94"/>
      <c r="V143" s="94"/>
      <c r="W143" s="94"/>
    </row>
    <row r="144" spans="1:23" s="3" customFormat="1" ht="16.2" customHeight="1" x14ac:dyDescent="0.3">
      <c r="A144" s="125">
        <v>137</v>
      </c>
      <c r="B144" s="216"/>
      <c r="C144" s="202"/>
      <c r="D144" s="202"/>
      <c r="E144" s="208"/>
      <c r="F144" s="120" t="s">
        <v>869</v>
      </c>
      <c r="G144" s="126" t="s">
        <v>308</v>
      </c>
      <c r="H144" s="122" t="s">
        <v>1186</v>
      </c>
      <c r="I144" s="89" t="s">
        <v>878</v>
      </c>
      <c r="J144" s="91"/>
      <c r="K144" s="73" t="s">
        <v>779</v>
      </c>
      <c r="L144" s="67"/>
      <c r="M144" s="34"/>
      <c r="N144" s="97"/>
      <c r="O144" s="97"/>
      <c r="P144" s="104"/>
      <c r="Q144" s="94"/>
      <c r="R144" s="94"/>
      <c r="S144" s="94"/>
      <c r="T144" s="94"/>
      <c r="U144" s="94"/>
      <c r="V144" s="94"/>
      <c r="W144" s="94"/>
    </row>
    <row r="145" spans="1:23" s="3" customFormat="1" ht="16.2" customHeight="1" x14ac:dyDescent="0.3">
      <c r="A145" s="125">
        <v>138</v>
      </c>
      <c r="B145" s="216"/>
      <c r="C145" s="202"/>
      <c r="D145" s="202"/>
      <c r="E145" s="208"/>
      <c r="F145" s="120" t="s">
        <v>869</v>
      </c>
      <c r="G145" s="126" t="s">
        <v>310</v>
      </c>
      <c r="H145" s="122" t="s">
        <v>1187</v>
      </c>
      <c r="I145" s="89" t="s">
        <v>878</v>
      </c>
      <c r="J145" s="91"/>
      <c r="K145" s="73" t="s">
        <v>779</v>
      </c>
      <c r="L145" s="67"/>
      <c r="M145" s="34"/>
      <c r="N145" s="97"/>
      <c r="O145" s="97"/>
      <c r="P145" s="104"/>
      <c r="Q145" s="94"/>
      <c r="R145" s="94"/>
      <c r="S145" s="94"/>
      <c r="T145" s="94"/>
      <c r="U145" s="94"/>
      <c r="V145" s="94"/>
      <c r="W145" s="94"/>
    </row>
    <row r="146" spans="1:23" s="3" customFormat="1" ht="16.2" customHeight="1" x14ac:dyDescent="0.3">
      <c r="A146" s="125">
        <v>139</v>
      </c>
      <c r="B146" s="216"/>
      <c r="C146" s="202"/>
      <c r="D146" s="202"/>
      <c r="E146" s="208"/>
      <c r="F146" s="120" t="s">
        <v>869</v>
      </c>
      <c r="G146" s="126" t="s">
        <v>312</v>
      </c>
      <c r="H146" s="122" t="s">
        <v>1188</v>
      </c>
      <c r="I146" s="89" t="s">
        <v>878</v>
      </c>
      <c r="J146" s="91"/>
      <c r="K146" s="73" t="s">
        <v>779</v>
      </c>
      <c r="L146" s="67"/>
      <c r="M146" s="34"/>
      <c r="N146" s="97"/>
      <c r="O146" s="97"/>
      <c r="P146" s="104"/>
      <c r="Q146" s="94"/>
      <c r="R146" s="94"/>
      <c r="S146" s="94"/>
      <c r="T146" s="94"/>
      <c r="U146" s="94"/>
      <c r="V146" s="94"/>
      <c r="W146" s="94"/>
    </row>
    <row r="147" spans="1:23" s="3" customFormat="1" ht="16.2" customHeight="1" x14ac:dyDescent="0.3">
      <c r="A147" s="125">
        <v>140</v>
      </c>
      <c r="B147" s="216"/>
      <c r="C147" s="202"/>
      <c r="D147" s="202"/>
      <c r="E147" s="208"/>
      <c r="F147" s="120" t="s">
        <v>869</v>
      </c>
      <c r="G147" s="126" t="s">
        <v>314</v>
      </c>
      <c r="H147" s="122" t="s">
        <v>1189</v>
      </c>
      <c r="I147" s="89" t="s">
        <v>878</v>
      </c>
      <c r="J147" s="91"/>
      <c r="K147" s="73" t="s">
        <v>779</v>
      </c>
      <c r="L147" s="67"/>
      <c r="M147" s="34"/>
      <c r="N147" s="97"/>
      <c r="O147" s="97"/>
      <c r="P147" s="104"/>
      <c r="Q147" s="94"/>
      <c r="R147" s="94"/>
      <c r="S147" s="94"/>
      <c r="T147" s="94"/>
      <c r="U147" s="94"/>
      <c r="V147" s="94"/>
      <c r="W147" s="94"/>
    </row>
    <row r="148" spans="1:23" s="3" customFormat="1" ht="16.2" customHeight="1" x14ac:dyDescent="0.3">
      <c r="A148" s="125">
        <v>141</v>
      </c>
      <c r="B148" s="216"/>
      <c r="C148" s="202"/>
      <c r="D148" s="202"/>
      <c r="E148" s="208"/>
      <c r="F148" s="120" t="s">
        <v>869</v>
      </c>
      <c r="G148" s="126" t="s">
        <v>316</v>
      </c>
      <c r="H148" s="122" t="s">
        <v>1190</v>
      </c>
      <c r="I148" s="89" t="s">
        <v>878</v>
      </c>
      <c r="J148" s="91"/>
      <c r="K148" s="73" t="s">
        <v>779</v>
      </c>
      <c r="L148" s="67"/>
      <c r="M148" s="34"/>
      <c r="N148" s="97"/>
      <c r="O148" s="97"/>
      <c r="P148" s="104"/>
      <c r="Q148" s="94"/>
      <c r="R148" s="94"/>
      <c r="S148" s="94"/>
      <c r="T148" s="94"/>
      <c r="U148" s="94"/>
      <c r="V148" s="94"/>
      <c r="W148" s="94"/>
    </row>
    <row r="149" spans="1:23" s="3" customFormat="1" ht="16.2" customHeight="1" x14ac:dyDescent="0.3">
      <c r="A149" s="125">
        <v>142</v>
      </c>
      <c r="B149" s="216"/>
      <c r="C149" s="202"/>
      <c r="D149" s="202"/>
      <c r="E149" s="208"/>
      <c r="F149" s="120" t="s">
        <v>869</v>
      </c>
      <c r="G149" s="126" t="s">
        <v>318</v>
      </c>
      <c r="H149" s="122" t="s">
        <v>1191</v>
      </c>
      <c r="I149" s="89" t="s">
        <v>878</v>
      </c>
      <c r="J149" s="91"/>
      <c r="K149" s="73" t="s">
        <v>779</v>
      </c>
      <c r="L149" s="67"/>
      <c r="M149" s="34"/>
      <c r="N149" s="97"/>
      <c r="O149" s="97"/>
      <c r="P149" s="104"/>
      <c r="Q149" s="94"/>
      <c r="R149" s="94"/>
      <c r="S149" s="94"/>
      <c r="T149" s="94"/>
      <c r="U149" s="94"/>
      <c r="V149" s="94"/>
      <c r="W149" s="94"/>
    </row>
    <row r="150" spans="1:23" s="3" customFormat="1" ht="16.2" customHeight="1" x14ac:dyDescent="0.3">
      <c r="A150" s="125">
        <v>143</v>
      </c>
      <c r="B150" s="216"/>
      <c r="C150" s="202"/>
      <c r="D150" s="202"/>
      <c r="E150" s="208"/>
      <c r="F150" s="120" t="s">
        <v>869</v>
      </c>
      <c r="G150" s="126" t="s">
        <v>320</v>
      </c>
      <c r="H150" s="122" t="s">
        <v>1192</v>
      </c>
      <c r="I150" s="89" t="s">
        <v>878</v>
      </c>
      <c r="J150" s="91"/>
      <c r="K150" s="73" t="s">
        <v>779</v>
      </c>
      <c r="L150" s="67"/>
      <c r="M150" s="34"/>
      <c r="N150" s="97"/>
      <c r="O150" s="97"/>
      <c r="P150" s="104"/>
      <c r="Q150" s="94"/>
      <c r="R150" s="94"/>
      <c r="S150" s="94"/>
      <c r="T150" s="94"/>
      <c r="U150" s="94"/>
      <c r="V150" s="94"/>
      <c r="W150" s="94"/>
    </row>
    <row r="151" spans="1:23" s="3" customFormat="1" ht="16.2" customHeight="1" x14ac:dyDescent="0.3">
      <c r="A151" s="125">
        <v>144</v>
      </c>
      <c r="B151" s="216"/>
      <c r="C151" s="202"/>
      <c r="D151" s="202"/>
      <c r="E151" s="208"/>
      <c r="F151" s="120" t="s">
        <v>869</v>
      </c>
      <c r="G151" s="126" t="s">
        <v>322</v>
      </c>
      <c r="H151" s="122" t="s">
        <v>1193</v>
      </c>
      <c r="I151" s="89" t="s">
        <v>878</v>
      </c>
      <c r="J151" s="91"/>
      <c r="K151" s="73" t="s">
        <v>779</v>
      </c>
      <c r="L151" s="67"/>
      <c r="M151" s="34"/>
      <c r="N151" s="97"/>
      <c r="O151" s="97"/>
      <c r="P151" s="104"/>
      <c r="Q151" s="94"/>
      <c r="R151" s="94"/>
      <c r="S151" s="94"/>
      <c r="T151" s="94"/>
      <c r="U151" s="94"/>
      <c r="V151" s="94"/>
      <c r="W151" s="94"/>
    </row>
    <row r="152" spans="1:23" s="3" customFormat="1" ht="16.2" customHeight="1" x14ac:dyDescent="0.3">
      <c r="A152" s="125">
        <v>145</v>
      </c>
      <c r="B152" s="216"/>
      <c r="C152" s="202"/>
      <c r="D152" s="202"/>
      <c r="E152" s="208"/>
      <c r="F152" s="120" t="s">
        <v>869</v>
      </c>
      <c r="G152" s="126" t="s">
        <v>324</v>
      </c>
      <c r="H152" s="122" t="s">
        <v>1194</v>
      </c>
      <c r="I152" s="89" t="s">
        <v>878</v>
      </c>
      <c r="J152" s="91"/>
      <c r="K152" s="73" t="s">
        <v>779</v>
      </c>
      <c r="L152" s="67"/>
      <c r="M152" s="34"/>
      <c r="N152" s="97"/>
      <c r="O152" s="97"/>
      <c r="P152" s="104"/>
      <c r="Q152" s="94"/>
      <c r="R152" s="94"/>
      <c r="S152" s="94"/>
      <c r="T152" s="94"/>
      <c r="U152" s="94"/>
      <c r="V152" s="94"/>
      <c r="W152" s="94"/>
    </row>
    <row r="153" spans="1:23" s="3" customFormat="1" ht="16.2" customHeight="1" x14ac:dyDescent="0.3">
      <c r="A153" s="125">
        <v>146</v>
      </c>
      <c r="B153" s="216"/>
      <c r="C153" s="202"/>
      <c r="D153" s="202"/>
      <c r="E153" s="208"/>
      <c r="F153" s="120" t="s">
        <v>869</v>
      </c>
      <c r="G153" s="126" t="s">
        <v>326</v>
      </c>
      <c r="H153" s="122" t="s">
        <v>1195</v>
      </c>
      <c r="I153" s="89" t="s">
        <v>878</v>
      </c>
      <c r="J153" s="91"/>
      <c r="K153" s="73" t="s">
        <v>779</v>
      </c>
      <c r="L153" s="67"/>
      <c r="M153" s="34"/>
      <c r="N153" s="97"/>
      <c r="O153" s="97"/>
      <c r="P153" s="104"/>
      <c r="Q153" s="94"/>
      <c r="R153" s="94"/>
      <c r="S153" s="94"/>
      <c r="T153" s="94"/>
      <c r="U153" s="94"/>
      <c r="V153" s="94"/>
      <c r="W153" s="94"/>
    </row>
    <row r="154" spans="1:23" s="3" customFormat="1" ht="16.2" customHeight="1" x14ac:dyDescent="0.3">
      <c r="A154" s="125">
        <v>147</v>
      </c>
      <c r="B154" s="216"/>
      <c r="C154" s="202"/>
      <c r="D154" s="202"/>
      <c r="E154" s="208"/>
      <c r="F154" s="120" t="s">
        <v>869</v>
      </c>
      <c r="G154" s="126" t="s">
        <v>328</v>
      </c>
      <c r="H154" s="122" t="s">
        <v>1196</v>
      </c>
      <c r="I154" s="89" t="s">
        <v>878</v>
      </c>
      <c r="J154" s="91"/>
      <c r="K154" s="73" t="s">
        <v>779</v>
      </c>
      <c r="L154" s="67"/>
      <c r="M154" s="34"/>
      <c r="N154" s="97"/>
      <c r="O154" s="97"/>
      <c r="P154" s="104"/>
      <c r="Q154" s="94"/>
      <c r="R154" s="94"/>
      <c r="S154" s="94"/>
      <c r="T154" s="94"/>
      <c r="U154" s="94"/>
      <c r="V154" s="94"/>
      <c r="W154" s="94"/>
    </row>
    <row r="155" spans="1:23" s="3" customFormat="1" ht="16.2" customHeight="1" x14ac:dyDescent="0.3">
      <c r="A155" s="125">
        <v>148</v>
      </c>
      <c r="B155" s="216"/>
      <c r="C155" s="202"/>
      <c r="D155" s="202"/>
      <c r="E155" s="208"/>
      <c r="F155" s="120" t="s">
        <v>869</v>
      </c>
      <c r="G155" s="126" t="s">
        <v>330</v>
      </c>
      <c r="H155" s="122" t="s">
        <v>1197</v>
      </c>
      <c r="I155" s="89" t="s">
        <v>878</v>
      </c>
      <c r="J155" s="91"/>
      <c r="K155" s="73" t="s">
        <v>779</v>
      </c>
      <c r="L155" s="67"/>
      <c r="M155" s="34"/>
      <c r="N155" s="97"/>
      <c r="O155" s="97"/>
      <c r="P155" s="104"/>
      <c r="Q155" s="94"/>
      <c r="R155" s="94"/>
      <c r="S155" s="94"/>
      <c r="T155" s="94"/>
      <c r="U155" s="94"/>
      <c r="V155" s="94"/>
      <c r="W155" s="94"/>
    </row>
    <row r="156" spans="1:23" s="3" customFormat="1" ht="16.2" customHeight="1" x14ac:dyDescent="0.3">
      <c r="A156" s="125">
        <v>149</v>
      </c>
      <c r="B156" s="216"/>
      <c r="C156" s="202"/>
      <c r="D156" s="202"/>
      <c r="E156" s="208"/>
      <c r="F156" s="120" t="s">
        <v>869</v>
      </c>
      <c r="G156" s="126" t="s">
        <v>332</v>
      </c>
      <c r="H156" s="122" t="s">
        <v>1198</v>
      </c>
      <c r="I156" s="89" t="s">
        <v>878</v>
      </c>
      <c r="J156" s="91"/>
      <c r="K156" s="73" t="s">
        <v>779</v>
      </c>
      <c r="L156" s="67"/>
      <c r="M156" s="34"/>
      <c r="N156" s="97"/>
      <c r="O156" s="97"/>
      <c r="P156" s="104"/>
      <c r="Q156" s="94"/>
      <c r="R156" s="94"/>
      <c r="S156" s="94"/>
      <c r="T156" s="94"/>
      <c r="U156" s="94"/>
      <c r="V156" s="94"/>
      <c r="W156" s="94"/>
    </row>
    <row r="157" spans="1:23" s="3" customFormat="1" ht="16.2" customHeight="1" x14ac:dyDescent="0.3">
      <c r="A157" s="125">
        <v>150</v>
      </c>
      <c r="B157" s="216"/>
      <c r="C157" s="202"/>
      <c r="D157" s="202"/>
      <c r="E157" s="208"/>
      <c r="F157" s="120" t="s">
        <v>869</v>
      </c>
      <c r="G157" s="126" t="s">
        <v>334</v>
      </c>
      <c r="H157" s="122" t="s">
        <v>1199</v>
      </c>
      <c r="I157" s="89" t="s">
        <v>878</v>
      </c>
      <c r="J157" s="91"/>
      <c r="K157" s="73" t="s">
        <v>779</v>
      </c>
      <c r="L157" s="67"/>
      <c r="M157" s="34"/>
      <c r="N157" s="40"/>
      <c r="O157" s="40"/>
      <c r="P157" s="98"/>
      <c r="Q157" s="94"/>
      <c r="R157" s="94"/>
      <c r="S157" s="94"/>
      <c r="T157" s="94"/>
      <c r="U157" s="94"/>
      <c r="V157" s="94"/>
      <c r="W157" s="94"/>
    </row>
    <row r="158" spans="1:23" s="3" customFormat="1" ht="16.2" customHeight="1" x14ac:dyDescent="0.3">
      <c r="A158" s="125">
        <v>151</v>
      </c>
      <c r="B158" s="216"/>
      <c r="C158" s="202"/>
      <c r="D158" s="202"/>
      <c r="E158" s="208"/>
      <c r="F158" s="120" t="s">
        <v>869</v>
      </c>
      <c r="G158" s="126" t="s">
        <v>337</v>
      </c>
      <c r="H158" s="122" t="s">
        <v>1200</v>
      </c>
      <c r="I158" s="89" t="s">
        <v>878</v>
      </c>
      <c r="J158" s="73" t="s">
        <v>779</v>
      </c>
      <c r="K158" s="90"/>
      <c r="L158" s="67"/>
      <c r="M158" s="34"/>
      <c r="N158" s="40"/>
      <c r="O158" s="40"/>
      <c r="P158" s="96"/>
      <c r="Q158" s="94"/>
      <c r="R158" s="94"/>
      <c r="S158" s="94"/>
      <c r="T158" s="94"/>
      <c r="U158" s="94"/>
      <c r="V158" s="94"/>
      <c r="W158" s="94"/>
    </row>
    <row r="159" spans="1:23" s="3" customFormat="1" ht="16.2" customHeight="1" x14ac:dyDescent="0.3">
      <c r="A159" s="125">
        <v>152</v>
      </c>
      <c r="B159" s="216"/>
      <c r="C159" s="202"/>
      <c r="D159" s="202"/>
      <c r="E159" s="208"/>
      <c r="F159" s="120" t="s">
        <v>869</v>
      </c>
      <c r="G159" s="126" t="s">
        <v>339</v>
      </c>
      <c r="H159" s="122" t="s">
        <v>1201</v>
      </c>
      <c r="I159" s="89" t="s">
        <v>878</v>
      </c>
      <c r="J159" s="73" t="s">
        <v>779</v>
      </c>
      <c r="K159" s="90"/>
      <c r="L159" s="67"/>
      <c r="M159" s="34"/>
      <c r="N159" s="40"/>
      <c r="O159" s="40"/>
      <c r="P159" s="96"/>
      <c r="Q159" s="94"/>
      <c r="R159" s="94"/>
      <c r="S159" s="94"/>
      <c r="T159" s="94"/>
      <c r="U159" s="94"/>
      <c r="V159" s="94"/>
      <c r="W159" s="94"/>
    </row>
    <row r="160" spans="1:23" s="3" customFormat="1" ht="16.2" customHeight="1" x14ac:dyDescent="0.3">
      <c r="A160" s="125">
        <v>153</v>
      </c>
      <c r="B160" s="216"/>
      <c r="C160" s="202"/>
      <c r="D160" s="202"/>
      <c r="E160" s="208"/>
      <c r="F160" s="120" t="s">
        <v>869</v>
      </c>
      <c r="G160" s="126" t="s">
        <v>341</v>
      </c>
      <c r="H160" s="122" t="s">
        <v>1202</v>
      </c>
      <c r="I160" s="89" t="s">
        <v>878</v>
      </c>
      <c r="J160" s="73" t="s">
        <v>779</v>
      </c>
      <c r="K160" s="90"/>
      <c r="L160" s="67"/>
      <c r="M160" s="34"/>
      <c r="N160" s="40"/>
      <c r="O160" s="40"/>
      <c r="P160" s="96"/>
      <c r="Q160" s="94"/>
      <c r="R160" s="94"/>
      <c r="S160" s="94"/>
      <c r="T160" s="94"/>
      <c r="U160" s="94"/>
      <c r="V160" s="94"/>
      <c r="W160" s="94"/>
    </row>
    <row r="161" spans="1:23" s="3" customFormat="1" ht="16.2" customHeight="1" x14ac:dyDescent="0.3">
      <c r="A161" s="125">
        <v>154</v>
      </c>
      <c r="B161" s="216"/>
      <c r="C161" s="202"/>
      <c r="D161" s="202"/>
      <c r="E161" s="208"/>
      <c r="F161" s="120" t="s">
        <v>869</v>
      </c>
      <c r="G161" s="126" t="s">
        <v>343</v>
      </c>
      <c r="H161" s="122" t="s">
        <v>1203</v>
      </c>
      <c r="I161" s="89" t="s">
        <v>878</v>
      </c>
      <c r="J161" s="73" t="s">
        <v>779</v>
      </c>
      <c r="K161" s="90"/>
      <c r="L161" s="67"/>
      <c r="M161" s="34"/>
      <c r="N161" s="40"/>
      <c r="O161" s="40"/>
      <c r="P161" s="96"/>
      <c r="Q161" s="94"/>
      <c r="R161" s="94"/>
      <c r="S161" s="94"/>
      <c r="T161" s="94"/>
      <c r="U161" s="94"/>
      <c r="V161" s="94"/>
      <c r="W161" s="94"/>
    </row>
    <row r="162" spans="1:23" s="3" customFormat="1" ht="16.2" customHeight="1" x14ac:dyDescent="0.3">
      <c r="A162" s="125">
        <v>155</v>
      </c>
      <c r="B162" s="216"/>
      <c r="C162" s="202"/>
      <c r="D162" s="202"/>
      <c r="E162" s="208"/>
      <c r="F162" s="120" t="s">
        <v>869</v>
      </c>
      <c r="G162" s="126" t="s">
        <v>345</v>
      </c>
      <c r="H162" s="122" t="s">
        <v>1204</v>
      </c>
      <c r="I162" s="89" t="s">
        <v>878</v>
      </c>
      <c r="J162" s="73" t="s">
        <v>779</v>
      </c>
      <c r="K162" s="90"/>
      <c r="L162" s="67"/>
      <c r="M162" s="34"/>
      <c r="N162" s="40"/>
      <c r="O162" s="40"/>
      <c r="P162" s="96"/>
      <c r="Q162" s="94"/>
      <c r="R162" s="94"/>
      <c r="S162" s="94"/>
      <c r="T162" s="94"/>
      <c r="U162" s="94"/>
      <c r="V162" s="94"/>
      <c r="W162" s="94"/>
    </row>
    <row r="163" spans="1:23" s="3" customFormat="1" ht="16.2" customHeight="1" x14ac:dyDescent="0.3">
      <c r="A163" s="125">
        <v>156</v>
      </c>
      <c r="B163" s="216"/>
      <c r="C163" s="202"/>
      <c r="D163" s="202"/>
      <c r="E163" s="208"/>
      <c r="F163" s="120" t="s">
        <v>869</v>
      </c>
      <c r="G163" s="126" t="s">
        <v>347</v>
      </c>
      <c r="H163" s="122" t="s">
        <v>1205</v>
      </c>
      <c r="I163" s="89" t="s">
        <v>878</v>
      </c>
      <c r="J163" s="73" t="s">
        <v>779</v>
      </c>
      <c r="K163" s="90"/>
      <c r="L163" s="67"/>
      <c r="M163" s="34"/>
      <c r="N163" s="40"/>
      <c r="O163" s="40"/>
      <c r="P163" s="96"/>
      <c r="Q163" s="94"/>
      <c r="R163" s="94"/>
      <c r="S163" s="94"/>
      <c r="T163" s="94"/>
      <c r="U163" s="94"/>
      <c r="V163" s="94"/>
      <c r="W163" s="94"/>
    </row>
    <row r="164" spans="1:23" s="3" customFormat="1" ht="16.2" customHeight="1" x14ac:dyDescent="0.3">
      <c r="A164" s="125">
        <v>157</v>
      </c>
      <c r="B164" s="216"/>
      <c r="C164" s="202"/>
      <c r="D164" s="202"/>
      <c r="E164" s="208"/>
      <c r="F164" s="120" t="s">
        <v>869</v>
      </c>
      <c r="G164" s="126" t="s">
        <v>349</v>
      </c>
      <c r="H164" s="122" t="s">
        <v>1206</v>
      </c>
      <c r="I164" s="89" t="s">
        <v>878</v>
      </c>
      <c r="J164" s="73" t="s">
        <v>779</v>
      </c>
      <c r="K164" s="90"/>
      <c r="L164" s="67"/>
      <c r="M164" s="34"/>
      <c r="N164" s="40"/>
      <c r="O164" s="40"/>
      <c r="P164" s="96"/>
      <c r="Q164" s="94"/>
      <c r="R164" s="94"/>
      <c r="S164" s="94"/>
      <c r="T164" s="94"/>
      <c r="U164" s="94"/>
      <c r="V164" s="94"/>
      <c r="W164" s="94"/>
    </row>
    <row r="165" spans="1:23" s="3" customFormat="1" ht="16.2" customHeight="1" x14ac:dyDescent="0.3">
      <c r="A165" s="125">
        <v>158</v>
      </c>
      <c r="B165" s="216"/>
      <c r="C165" s="202"/>
      <c r="D165" s="202"/>
      <c r="E165" s="208"/>
      <c r="F165" s="120" t="s">
        <v>869</v>
      </c>
      <c r="G165" s="126" t="s">
        <v>351</v>
      </c>
      <c r="H165" s="122" t="s">
        <v>1207</v>
      </c>
      <c r="I165" s="89" t="s">
        <v>878</v>
      </c>
      <c r="J165" s="73" t="s">
        <v>779</v>
      </c>
      <c r="K165" s="90"/>
      <c r="L165" s="67"/>
      <c r="M165" s="34"/>
      <c r="N165" s="40"/>
      <c r="O165" s="40"/>
      <c r="P165" s="96"/>
      <c r="Q165" s="94"/>
      <c r="R165" s="94"/>
      <c r="S165" s="94"/>
      <c r="T165" s="94"/>
      <c r="U165" s="94"/>
      <c r="V165" s="94"/>
      <c r="W165" s="94"/>
    </row>
    <row r="166" spans="1:23" s="3" customFormat="1" ht="16.2" customHeight="1" x14ac:dyDescent="0.3">
      <c r="A166" s="125">
        <v>159</v>
      </c>
      <c r="B166" s="216"/>
      <c r="C166" s="202"/>
      <c r="D166" s="202"/>
      <c r="E166" s="208"/>
      <c r="F166" s="120" t="s">
        <v>869</v>
      </c>
      <c r="G166" s="126" t="s">
        <v>353</v>
      </c>
      <c r="H166" s="122" t="s">
        <v>1208</v>
      </c>
      <c r="I166" s="89" t="s">
        <v>878</v>
      </c>
      <c r="J166" s="73" t="s">
        <v>779</v>
      </c>
      <c r="K166" s="90"/>
      <c r="L166" s="67"/>
      <c r="M166" s="34"/>
      <c r="N166" s="40"/>
      <c r="O166" s="40"/>
      <c r="P166" s="96"/>
      <c r="Q166" s="94"/>
      <c r="R166" s="94"/>
      <c r="S166" s="94"/>
      <c r="T166" s="94"/>
      <c r="U166" s="94"/>
      <c r="V166" s="94"/>
      <c r="W166" s="94"/>
    </row>
    <row r="167" spans="1:23" s="3" customFormat="1" ht="16.2" customHeight="1" x14ac:dyDescent="0.3">
      <c r="A167" s="125">
        <v>160</v>
      </c>
      <c r="B167" s="216"/>
      <c r="C167" s="202"/>
      <c r="D167" s="202"/>
      <c r="E167" s="208"/>
      <c r="F167" s="120" t="s">
        <v>869</v>
      </c>
      <c r="G167" s="126" t="s">
        <v>355</v>
      </c>
      <c r="H167" s="122" t="s">
        <v>1209</v>
      </c>
      <c r="I167" s="89" t="s">
        <v>878</v>
      </c>
      <c r="J167" s="73" t="s">
        <v>779</v>
      </c>
      <c r="K167" s="90"/>
      <c r="L167" s="67"/>
      <c r="M167" s="34"/>
      <c r="N167" s="40"/>
      <c r="O167" s="40"/>
      <c r="P167" s="96"/>
      <c r="Q167" s="94"/>
      <c r="R167" s="94"/>
      <c r="S167" s="94"/>
      <c r="T167" s="94"/>
      <c r="U167" s="94"/>
      <c r="V167" s="94"/>
      <c r="W167" s="94"/>
    </row>
    <row r="168" spans="1:23" s="3" customFormat="1" ht="16.2" customHeight="1" x14ac:dyDescent="0.3">
      <c r="A168" s="125">
        <v>161</v>
      </c>
      <c r="B168" s="216"/>
      <c r="C168" s="202"/>
      <c r="D168" s="202"/>
      <c r="E168" s="208"/>
      <c r="F168" s="120" t="s">
        <v>869</v>
      </c>
      <c r="G168" s="126" t="s">
        <v>357</v>
      </c>
      <c r="H168" s="122" t="s">
        <v>1210</v>
      </c>
      <c r="I168" s="89" t="s">
        <v>878</v>
      </c>
      <c r="J168" s="73" t="s">
        <v>779</v>
      </c>
      <c r="K168" s="90"/>
      <c r="L168" s="67"/>
      <c r="M168" s="34"/>
      <c r="N168" s="40"/>
      <c r="O168" s="40"/>
      <c r="P168" s="96"/>
      <c r="Q168" s="94"/>
      <c r="R168" s="94"/>
      <c r="S168" s="94"/>
      <c r="T168" s="94"/>
      <c r="U168" s="94"/>
      <c r="V168" s="94"/>
      <c r="W168" s="94"/>
    </row>
    <row r="169" spans="1:23" s="3" customFormat="1" ht="16.2" customHeight="1" x14ac:dyDescent="0.3">
      <c r="A169" s="125">
        <v>162</v>
      </c>
      <c r="B169" s="216"/>
      <c r="C169" s="202"/>
      <c r="D169" s="202"/>
      <c r="E169" s="208"/>
      <c r="F169" s="120" t="s">
        <v>869</v>
      </c>
      <c r="G169" s="126" t="s">
        <v>359</v>
      </c>
      <c r="H169" s="122" t="s">
        <v>1211</v>
      </c>
      <c r="I169" s="89" t="s">
        <v>878</v>
      </c>
      <c r="J169" s="73" t="s">
        <v>779</v>
      </c>
      <c r="K169" s="90"/>
      <c r="L169" s="67"/>
      <c r="M169" s="34"/>
      <c r="N169" s="40"/>
      <c r="O169" s="40"/>
      <c r="P169" s="96"/>
      <c r="Q169" s="94"/>
      <c r="R169" s="94"/>
      <c r="S169" s="94"/>
      <c r="T169" s="94"/>
      <c r="U169" s="94"/>
      <c r="V169" s="94"/>
      <c r="W169" s="94"/>
    </row>
    <row r="170" spans="1:23" s="3" customFormat="1" ht="16.2" customHeight="1" x14ac:dyDescent="0.3">
      <c r="A170" s="125">
        <v>163</v>
      </c>
      <c r="B170" s="216"/>
      <c r="C170" s="202"/>
      <c r="D170" s="202"/>
      <c r="E170" s="208"/>
      <c r="F170" s="120" t="s">
        <v>869</v>
      </c>
      <c r="G170" s="126" t="s">
        <v>361</v>
      </c>
      <c r="H170" s="122" t="s">
        <v>1212</v>
      </c>
      <c r="I170" s="89" t="s">
        <v>878</v>
      </c>
      <c r="J170" s="91"/>
      <c r="K170" s="73" t="s">
        <v>779</v>
      </c>
      <c r="L170" s="67"/>
      <c r="M170" s="34"/>
      <c r="N170" s="42"/>
      <c r="O170" s="95"/>
      <c r="P170" s="105"/>
      <c r="Q170" s="94"/>
      <c r="R170" s="94"/>
      <c r="S170" s="94"/>
      <c r="T170" s="94"/>
      <c r="U170" s="94"/>
      <c r="V170" s="94"/>
      <c r="W170" s="94"/>
    </row>
    <row r="171" spans="1:23" s="3" customFormat="1" ht="16.2" customHeight="1" x14ac:dyDescent="0.3">
      <c r="A171" s="125">
        <v>164</v>
      </c>
      <c r="B171" s="216"/>
      <c r="C171" s="202"/>
      <c r="D171" s="202"/>
      <c r="E171" s="208"/>
      <c r="F171" s="120" t="s">
        <v>869</v>
      </c>
      <c r="G171" s="126" t="s">
        <v>364</v>
      </c>
      <c r="H171" s="122" t="s">
        <v>1213</v>
      </c>
      <c r="I171" s="89" t="s">
        <v>878</v>
      </c>
      <c r="J171" s="91"/>
      <c r="K171" s="73" t="s">
        <v>779</v>
      </c>
      <c r="L171" s="67"/>
      <c r="M171" s="34"/>
      <c r="N171" s="42"/>
      <c r="O171" s="95"/>
      <c r="P171" s="106"/>
      <c r="Q171" s="94"/>
      <c r="R171" s="94"/>
      <c r="S171" s="94"/>
      <c r="T171" s="94"/>
      <c r="U171" s="94"/>
      <c r="V171" s="94"/>
      <c r="W171" s="94"/>
    </row>
    <row r="172" spans="1:23" s="3" customFormat="1" ht="16.2" customHeight="1" x14ac:dyDescent="0.3">
      <c r="A172" s="125">
        <v>165</v>
      </c>
      <c r="B172" s="216"/>
      <c r="C172" s="202"/>
      <c r="D172" s="202"/>
      <c r="E172" s="208"/>
      <c r="F172" s="120" t="s">
        <v>869</v>
      </c>
      <c r="G172" s="126" t="s">
        <v>366</v>
      </c>
      <c r="H172" s="122" t="s">
        <v>1214</v>
      </c>
      <c r="I172" s="89" t="s">
        <v>878</v>
      </c>
      <c r="J172" s="91"/>
      <c r="K172" s="73" t="s">
        <v>779</v>
      </c>
      <c r="L172" s="67"/>
      <c r="M172" s="34"/>
      <c r="N172" s="42"/>
      <c r="O172" s="95"/>
      <c r="P172" s="106"/>
      <c r="Q172" s="94"/>
      <c r="R172" s="94"/>
      <c r="S172" s="94"/>
      <c r="T172" s="94"/>
      <c r="U172" s="94"/>
      <c r="V172" s="94"/>
      <c r="W172" s="94"/>
    </row>
    <row r="173" spans="1:23" s="3" customFormat="1" ht="16.2" customHeight="1" x14ac:dyDescent="0.3">
      <c r="A173" s="125">
        <v>166</v>
      </c>
      <c r="B173" s="216"/>
      <c r="C173" s="202"/>
      <c r="D173" s="202"/>
      <c r="E173" s="208"/>
      <c r="F173" s="120" t="s">
        <v>869</v>
      </c>
      <c r="G173" s="126" t="s">
        <v>368</v>
      </c>
      <c r="H173" s="122" t="s">
        <v>1215</v>
      </c>
      <c r="I173" s="89" t="s">
        <v>878</v>
      </c>
      <c r="J173" s="73" t="s">
        <v>779</v>
      </c>
      <c r="K173" s="90"/>
      <c r="L173" s="67"/>
      <c r="M173" s="34"/>
      <c r="N173" s="40"/>
      <c r="O173" s="40"/>
      <c r="P173" s="96"/>
      <c r="Q173" s="94"/>
      <c r="R173" s="94"/>
      <c r="S173" s="94"/>
      <c r="T173" s="94"/>
      <c r="U173" s="94"/>
      <c r="V173" s="94"/>
      <c r="W173" s="94"/>
    </row>
    <row r="174" spans="1:23" s="3" customFormat="1" ht="16.2" customHeight="1" x14ac:dyDescent="0.3">
      <c r="A174" s="125">
        <v>167</v>
      </c>
      <c r="B174" s="216"/>
      <c r="C174" s="202"/>
      <c r="D174" s="202"/>
      <c r="E174" s="208"/>
      <c r="F174" s="120" t="s">
        <v>869</v>
      </c>
      <c r="G174" s="126" t="s">
        <v>370</v>
      </c>
      <c r="H174" s="122" t="s">
        <v>879</v>
      </c>
      <c r="I174" s="89" t="s">
        <v>878</v>
      </c>
      <c r="J174" s="73" t="s">
        <v>779</v>
      </c>
      <c r="K174" s="90"/>
      <c r="L174" s="67"/>
      <c r="M174" s="34"/>
      <c r="N174" s="40"/>
      <c r="O174" s="40"/>
      <c r="P174" s="96"/>
      <c r="Q174" s="94"/>
      <c r="R174" s="94"/>
      <c r="S174" s="94"/>
      <c r="T174" s="94"/>
      <c r="U174" s="94"/>
      <c r="V174" s="94"/>
      <c r="W174" s="94"/>
    </row>
    <row r="175" spans="1:23" s="3" customFormat="1" ht="16.2" customHeight="1" x14ac:dyDescent="0.3">
      <c r="A175" s="125">
        <v>168</v>
      </c>
      <c r="B175" s="216"/>
      <c r="C175" s="202"/>
      <c r="D175" s="202"/>
      <c r="E175" s="208"/>
      <c r="F175" s="120" t="s">
        <v>869</v>
      </c>
      <c r="G175" s="126" t="s">
        <v>372</v>
      </c>
      <c r="H175" s="122" t="s">
        <v>880</v>
      </c>
      <c r="I175" s="89" t="s">
        <v>878</v>
      </c>
      <c r="J175" s="73" t="s">
        <v>779</v>
      </c>
      <c r="K175" s="90"/>
      <c r="L175" s="67"/>
      <c r="M175" s="34"/>
      <c r="N175" s="40"/>
      <c r="O175" s="40"/>
      <c r="P175" s="96"/>
      <c r="Q175" s="94"/>
      <c r="R175" s="94"/>
      <c r="S175" s="94"/>
      <c r="T175" s="94"/>
      <c r="U175" s="94"/>
      <c r="V175" s="94"/>
      <c r="W175" s="94"/>
    </row>
    <row r="176" spans="1:23" s="3" customFormat="1" ht="19.8" customHeight="1" x14ac:dyDescent="0.3">
      <c r="A176" s="125">
        <v>169</v>
      </c>
      <c r="B176" s="216"/>
      <c r="C176" s="202"/>
      <c r="D176" s="202"/>
      <c r="E176" s="208"/>
      <c r="F176" s="120" t="s">
        <v>869</v>
      </c>
      <c r="G176" s="126" t="s">
        <v>374</v>
      </c>
      <c r="H176" s="122" t="s">
        <v>881</v>
      </c>
      <c r="I176" s="89" t="s">
        <v>878</v>
      </c>
      <c r="J176" s="91"/>
      <c r="K176" s="73" t="s">
        <v>779</v>
      </c>
      <c r="L176" s="67"/>
      <c r="M176" s="34"/>
      <c r="N176" s="40"/>
      <c r="O176" s="40"/>
      <c r="P176" s="99"/>
      <c r="Q176" s="94"/>
      <c r="R176" s="94"/>
      <c r="S176" s="94"/>
      <c r="T176" s="94"/>
      <c r="U176" s="94"/>
      <c r="V176" s="94"/>
      <c r="W176" s="94"/>
    </row>
    <row r="177" spans="1:23" s="3" customFormat="1" ht="16.2" customHeight="1" x14ac:dyDescent="0.3">
      <c r="A177" s="125">
        <v>170</v>
      </c>
      <c r="B177" s="216"/>
      <c r="C177" s="202"/>
      <c r="D177" s="202"/>
      <c r="E177" s="208"/>
      <c r="F177" s="120" t="s">
        <v>869</v>
      </c>
      <c r="G177" s="126" t="s">
        <v>376</v>
      </c>
      <c r="H177" s="122" t="s">
        <v>882</v>
      </c>
      <c r="I177" s="89" t="s">
        <v>878</v>
      </c>
      <c r="J177" s="91"/>
      <c r="K177" s="73" t="s">
        <v>779</v>
      </c>
      <c r="L177" s="67"/>
      <c r="M177" s="34"/>
      <c r="N177" s="40"/>
      <c r="O177" s="40"/>
      <c r="P177" s="98"/>
      <c r="Q177" s="94"/>
      <c r="R177" s="94"/>
      <c r="S177" s="94"/>
      <c r="T177" s="94"/>
      <c r="U177" s="94"/>
      <c r="V177" s="94"/>
      <c r="W177" s="94"/>
    </row>
    <row r="178" spans="1:23" s="3" customFormat="1" ht="16.2" customHeight="1" x14ac:dyDescent="0.3">
      <c r="A178" s="125">
        <v>171</v>
      </c>
      <c r="B178" s="216"/>
      <c r="C178" s="202"/>
      <c r="D178" s="202"/>
      <c r="E178" s="208"/>
      <c r="F178" s="120" t="s">
        <v>869</v>
      </c>
      <c r="G178" s="126" t="s">
        <v>379</v>
      </c>
      <c r="H178" s="122" t="s">
        <v>883</v>
      </c>
      <c r="I178" s="89" t="s">
        <v>878</v>
      </c>
      <c r="J178" s="73" t="s">
        <v>779</v>
      </c>
      <c r="K178" s="90"/>
      <c r="L178" s="67"/>
      <c r="M178" s="34"/>
      <c r="N178" s="40"/>
      <c r="O178" s="40"/>
      <c r="P178" s="96"/>
      <c r="Q178" s="94"/>
      <c r="R178" s="94"/>
      <c r="S178" s="94"/>
      <c r="T178" s="94"/>
      <c r="U178" s="94"/>
      <c r="V178" s="94"/>
      <c r="W178" s="94"/>
    </row>
    <row r="179" spans="1:23" s="3" customFormat="1" ht="16.2" customHeight="1" x14ac:dyDescent="0.3">
      <c r="A179" s="125">
        <v>172</v>
      </c>
      <c r="B179" s="216"/>
      <c r="C179" s="202"/>
      <c r="D179" s="202"/>
      <c r="E179" s="208"/>
      <c r="F179" s="120" t="s">
        <v>869</v>
      </c>
      <c r="G179" s="126" t="s">
        <v>381</v>
      </c>
      <c r="H179" s="122" t="s">
        <v>884</v>
      </c>
      <c r="I179" s="89" t="s">
        <v>878</v>
      </c>
      <c r="J179" s="73" t="s">
        <v>779</v>
      </c>
      <c r="K179" s="90"/>
      <c r="L179" s="67"/>
      <c r="M179" s="34"/>
      <c r="N179" s="40"/>
      <c r="O179" s="40"/>
      <c r="P179" s="96"/>
      <c r="Q179" s="94"/>
      <c r="R179" s="94"/>
      <c r="S179" s="94"/>
      <c r="T179" s="94"/>
      <c r="U179" s="94"/>
      <c r="V179" s="94"/>
      <c r="W179" s="94"/>
    </row>
    <row r="180" spans="1:23" s="3" customFormat="1" ht="16.2" customHeight="1" x14ac:dyDescent="0.3">
      <c r="A180" s="125">
        <v>173</v>
      </c>
      <c r="B180" s="216"/>
      <c r="C180" s="202"/>
      <c r="D180" s="202"/>
      <c r="E180" s="208"/>
      <c r="F180" s="120" t="s">
        <v>869</v>
      </c>
      <c r="G180" s="126" t="s">
        <v>383</v>
      </c>
      <c r="H180" s="122" t="s">
        <v>885</v>
      </c>
      <c r="I180" s="89" t="s">
        <v>878</v>
      </c>
      <c r="J180" s="73" t="s">
        <v>779</v>
      </c>
      <c r="K180" s="90"/>
      <c r="L180" s="67"/>
      <c r="M180" s="34"/>
      <c r="N180" s="40"/>
      <c r="O180" s="40"/>
      <c r="P180" s="96"/>
      <c r="Q180" s="94"/>
      <c r="R180" s="94"/>
      <c r="S180" s="94"/>
      <c r="T180" s="94"/>
      <c r="U180" s="94"/>
      <c r="V180" s="94"/>
      <c r="W180" s="94"/>
    </row>
    <row r="181" spans="1:23" s="3" customFormat="1" ht="16.2" customHeight="1" x14ac:dyDescent="0.3">
      <c r="A181" s="125">
        <v>174</v>
      </c>
      <c r="B181" s="216"/>
      <c r="C181" s="202"/>
      <c r="D181" s="202"/>
      <c r="E181" s="208"/>
      <c r="F181" s="120" t="s">
        <v>869</v>
      </c>
      <c r="G181" s="126" t="s">
        <v>385</v>
      </c>
      <c r="H181" s="122" t="s">
        <v>886</v>
      </c>
      <c r="I181" s="89" t="s">
        <v>878</v>
      </c>
      <c r="J181" s="73" t="s">
        <v>779</v>
      </c>
      <c r="K181" s="90"/>
      <c r="L181" s="67"/>
      <c r="M181" s="34"/>
      <c r="N181" s="40"/>
      <c r="O181" s="40"/>
      <c r="P181" s="96"/>
      <c r="Q181" s="94"/>
      <c r="R181" s="94"/>
      <c r="S181" s="94"/>
      <c r="T181" s="94"/>
      <c r="U181" s="94"/>
      <c r="V181" s="94"/>
      <c r="W181" s="94"/>
    </row>
    <row r="182" spans="1:23" s="3" customFormat="1" ht="16.2" customHeight="1" x14ac:dyDescent="0.3">
      <c r="A182" s="125">
        <v>175</v>
      </c>
      <c r="B182" s="216"/>
      <c r="C182" s="202"/>
      <c r="D182" s="202"/>
      <c r="E182" s="208"/>
      <c r="F182" s="120" t="s">
        <v>869</v>
      </c>
      <c r="G182" s="126" t="s">
        <v>387</v>
      </c>
      <c r="H182" s="122" t="s">
        <v>887</v>
      </c>
      <c r="I182" s="89" t="s">
        <v>878</v>
      </c>
      <c r="J182" s="73" t="s">
        <v>779</v>
      </c>
      <c r="K182" s="90"/>
      <c r="L182" s="67"/>
      <c r="M182" s="34"/>
      <c r="N182" s="40"/>
      <c r="O182" s="40"/>
      <c r="P182" s="96"/>
      <c r="Q182" s="94"/>
      <c r="R182" s="94"/>
      <c r="S182" s="94"/>
      <c r="T182" s="94"/>
      <c r="U182" s="94"/>
      <c r="V182" s="94"/>
      <c r="W182" s="94"/>
    </row>
    <row r="183" spans="1:23" s="3" customFormat="1" ht="16.2" customHeight="1" x14ac:dyDescent="0.3">
      <c r="A183" s="125">
        <v>176</v>
      </c>
      <c r="B183" s="216"/>
      <c r="C183" s="202"/>
      <c r="D183" s="202"/>
      <c r="E183" s="208"/>
      <c r="F183" s="120" t="s">
        <v>869</v>
      </c>
      <c r="G183" s="126" t="s">
        <v>389</v>
      </c>
      <c r="H183" s="122" t="s">
        <v>888</v>
      </c>
      <c r="I183" s="89" t="s">
        <v>878</v>
      </c>
      <c r="J183" s="73" t="s">
        <v>779</v>
      </c>
      <c r="K183" s="90"/>
      <c r="L183" s="67"/>
      <c r="M183" s="34"/>
      <c r="N183" s="40"/>
      <c r="O183" s="40"/>
      <c r="P183" s="96"/>
      <c r="Q183" s="94"/>
      <c r="R183" s="94"/>
      <c r="S183" s="94"/>
      <c r="T183" s="94"/>
      <c r="U183" s="94"/>
      <c r="V183" s="94"/>
      <c r="W183" s="94"/>
    </row>
    <row r="184" spans="1:23" s="3" customFormat="1" ht="16.2" customHeight="1" x14ac:dyDescent="0.3">
      <c r="A184" s="125">
        <v>177</v>
      </c>
      <c r="B184" s="216"/>
      <c r="C184" s="202"/>
      <c r="D184" s="202"/>
      <c r="E184" s="208"/>
      <c r="F184" s="120" t="s">
        <v>869</v>
      </c>
      <c r="G184" s="126" t="s">
        <v>391</v>
      </c>
      <c r="H184" s="122" t="s">
        <v>889</v>
      </c>
      <c r="I184" s="89" t="s">
        <v>878</v>
      </c>
      <c r="J184" s="73" t="s">
        <v>779</v>
      </c>
      <c r="K184" s="90"/>
      <c r="L184" s="67"/>
      <c r="M184" s="34"/>
      <c r="N184" s="40"/>
      <c r="O184" s="40"/>
      <c r="P184" s="96"/>
      <c r="Q184" s="94"/>
      <c r="R184" s="94"/>
      <c r="S184" s="94"/>
      <c r="T184" s="94"/>
      <c r="U184" s="94"/>
      <c r="V184" s="94"/>
      <c r="W184" s="94"/>
    </row>
    <row r="185" spans="1:23" s="3" customFormat="1" ht="16.2" customHeight="1" x14ac:dyDescent="0.3">
      <c r="A185" s="125">
        <v>178</v>
      </c>
      <c r="B185" s="216"/>
      <c r="C185" s="202"/>
      <c r="D185" s="202"/>
      <c r="E185" s="208"/>
      <c r="F185" s="120" t="s">
        <v>869</v>
      </c>
      <c r="G185" s="126" t="s">
        <v>393</v>
      </c>
      <c r="H185" s="122" t="s">
        <v>890</v>
      </c>
      <c r="I185" s="89" t="s">
        <v>878</v>
      </c>
      <c r="J185" s="73" t="s">
        <v>779</v>
      </c>
      <c r="K185" s="90"/>
      <c r="L185" s="67"/>
      <c r="M185" s="34"/>
      <c r="N185" s="40"/>
      <c r="O185" s="40"/>
      <c r="P185" s="96"/>
      <c r="Q185" s="94"/>
      <c r="R185" s="94"/>
      <c r="S185" s="94"/>
      <c r="T185" s="94"/>
      <c r="U185" s="94"/>
      <c r="V185" s="94"/>
      <c r="W185" s="94"/>
    </row>
    <row r="186" spans="1:23" s="3" customFormat="1" ht="21.6" customHeight="1" x14ac:dyDescent="0.3">
      <c r="A186" s="125">
        <v>179</v>
      </c>
      <c r="B186" s="216"/>
      <c r="C186" s="202"/>
      <c r="D186" s="202"/>
      <c r="E186" s="208"/>
      <c r="F186" s="120" t="s">
        <v>869</v>
      </c>
      <c r="G186" s="126" t="s">
        <v>395</v>
      </c>
      <c r="H186" s="122" t="s">
        <v>891</v>
      </c>
      <c r="I186" s="89" t="s">
        <v>878</v>
      </c>
      <c r="J186" s="91"/>
      <c r="K186" s="73" t="s">
        <v>779</v>
      </c>
      <c r="L186" s="67"/>
      <c r="M186" s="34"/>
      <c r="N186" s="40"/>
      <c r="O186" s="40"/>
      <c r="P186" s="99"/>
      <c r="Q186" s="94"/>
      <c r="R186" s="94"/>
      <c r="S186" s="94"/>
      <c r="T186" s="94"/>
      <c r="U186" s="94"/>
      <c r="V186" s="94"/>
      <c r="W186" s="94"/>
    </row>
    <row r="187" spans="1:23" s="3" customFormat="1" ht="16.2" customHeight="1" x14ac:dyDescent="0.3">
      <c r="A187" s="125">
        <v>180</v>
      </c>
      <c r="B187" s="216"/>
      <c r="C187" s="202"/>
      <c r="D187" s="202"/>
      <c r="E187" s="208"/>
      <c r="F187" s="120" t="s">
        <v>869</v>
      </c>
      <c r="G187" s="126" t="s">
        <v>398</v>
      </c>
      <c r="H187" s="122" t="s">
        <v>892</v>
      </c>
      <c r="I187" s="89" t="s">
        <v>878</v>
      </c>
      <c r="J187" s="73" t="s">
        <v>779</v>
      </c>
      <c r="K187" s="90"/>
      <c r="L187" s="67"/>
      <c r="M187" s="34"/>
      <c r="N187" s="40"/>
      <c r="O187" s="40"/>
      <c r="P187" s="96"/>
      <c r="Q187" s="94"/>
      <c r="R187" s="94"/>
      <c r="S187" s="94"/>
      <c r="T187" s="94"/>
      <c r="U187" s="94"/>
      <c r="V187" s="94"/>
      <c r="W187" s="94"/>
    </row>
    <row r="188" spans="1:23" s="3" customFormat="1" ht="16.2" customHeight="1" x14ac:dyDescent="0.3">
      <c r="A188" s="125">
        <v>181</v>
      </c>
      <c r="B188" s="216"/>
      <c r="C188" s="202"/>
      <c r="D188" s="202"/>
      <c r="E188" s="208"/>
      <c r="F188" s="120" t="s">
        <v>869</v>
      </c>
      <c r="G188" s="126" t="s">
        <v>400</v>
      </c>
      <c r="H188" s="122" t="s">
        <v>893</v>
      </c>
      <c r="I188" s="89" t="s">
        <v>878</v>
      </c>
      <c r="J188" s="73" t="s">
        <v>779</v>
      </c>
      <c r="K188" s="90"/>
      <c r="L188" s="67"/>
      <c r="M188" s="34"/>
      <c r="N188" s="40"/>
      <c r="O188" s="40"/>
      <c r="P188" s="96"/>
      <c r="Q188" s="94"/>
      <c r="R188" s="94"/>
      <c r="S188" s="94"/>
      <c r="T188" s="94"/>
      <c r="U188" s="94"/>
      <c r="V188" s="94"/>
      <c r="W188" s="94"/>
    </row>
    <row r="189" spans="1:23" s="3" customFormat="1" ht="16.2" customHeight="1" x14ac:dyDescent="0.3">
      <c r="A189" s="125">
        <v>182</v>
      </c>
      <c r="B189" s="216"/>
      <c r="C189" s="202"/>
      <c r="D189" s="202"/>
      <c r="E189" s="208"/>
      <c r="F189" s="120" t="s">
        <v>869</v>
      </c>
      <c r="G189" s="126" t="s">
        <v>402</v>
      </c>
      <c r="H189" s="122" t="s">
        <v>894</v>
      </c>
      <c r="I189" s="89" t="s">
        <v>878</v>
      </c>
      <c r="J189" s="73" t="s">
        <v>779</v>
      </c>
      <c r="K189" s="90"/>
      <c r="L189" s="67"/>
      <c r="M189" s="34"/>
      <c r="N189" s="40"/>
      <c r="O189" s="40"/>
      <c r="P189" s="96"/>
      <c r="Q189" s="94"/>
      <c r="R189" s="94"/>
      <c r="S189" s="94"/>
      <c r="T189" s="94"/>
      <c r="U189" s="94"/>
      <c r="V189" s="94"/>
      <c r="W189" s="94"/>
    </row>
    <row r="190" spans="1:23" s="3" customFormat="1" ht="16.2" customHeight="1" x14ac:dyDescent="0.3">
      <c r="A190" s="125">
        <v>183</v>
      </c>
      <c r="B190" s="216"/>
      <c r="C190" s="202"/>
      <c r="D190" s="202"/>
      <c r="E190" s="208"/>
      <c r="F190" s="120" t="s">
        <v>869</v>
      </c>
      <c r="G190" s="126" t="s">
        <v>404</v>
      </c>
      <c r="H190" s="122" t="s">
        <v>895</v>
      </c>
      <c r="I190" s="89" t="s">
        <v>878</v>
      </c>
      <c r="J190" s="73" t="s">
        <v>779</v>
      </c>
      <c r="K190" s="90"/>
      <c r="L190" s="67"/>
      <c r="M190" s="34"/>
      <c r="N190" s="40"/>
      <c r="O190" s="40"/>
      <c r="P190" s="96"/>
      <c r="Q190" s="94"/>
      <c r="R190" s="94"/>
      <c r="S190" s="94"/>
      <c r="T190" s="94"/>
      <c r="U190" s="94"/>
      <c r="V190" s="94"/>
      <c r="W190" s="94"/>
    </row>
    <row r="191" spans="1:23" s="3" customFormat="1" ht="16.2" customHeight="1" x14ac:dyDescent="0.3">
      <c r="A191" s="125">
        <v>184</v>
      </c>
      <c r="B191" s="216"/>
      <c r="C191" s="202"/>
      <c r="D191" s="202"/>
      <c r="E191" s="208"/>
      <c r="F191" s="120" t="s">
        <v>869</v>
      </c>
      <c r="G191" s="126" t="s">
        <v>406</v>
      </c>
      <c r="H191" s="122" t="s">
        <v>896</v>
      </c>
      <c r="I191" s="89" t="s">
        <v>878</v>
      </c>
      <c r="J191" s="73" t="s">
        <v>779</v>
      </c>
      <c r="K191" s="90"/>
      <c r="L191" s="67"/>
      <c r="M191" s="34"/>
      <c r="N191" s="40"/>
      <c r="O191" s="40"/>
      <c r="P191" s="96"/>
      <c r="Q191" s="94"/>
      <c r="R191" s="94"/>
      <c r="S191" s="94"/>
      <c r="T191" s="94"/>
      <c r="U191" s="94"/>
      <c r="V191" s="94"/>
      <c r="W191" s="94"/>
    </row>
    <row r="192" spans="1:23" s="3" customFormat="1" ht="16.2" customHeight="1" x14ac:dyDescent="0.3">
      <c r="A192" s="125">
        <v>185</v>
      </c>
      <c r="B192" s="216"/>
      <c r="C192" s="202"/>
      <c r="D192" s="202"/>
      <c r="E192" s="208"/>
      <c r="F192" s="120" t="s">
        <v>869</v>
      </c>
      <c r="G192" s="126" t="s">
        <v>408</v>
      </c>
      <c r="H192" s="122" t="s">
        <v>897</v>
      </c>
      <c r="I192" s="89" t="s">
        <v>878</v>
      </c>
      <c r="J192" s="73" t="s">
        <v>779</v>
      </c>
      <c r="K192" s="90"/>
      <c r="L192" s="67"/>
      <c r="M192" s="34"/>
      <c r="N192" s="40"/>
      <c r="O192" s="40"/>
      <c r="P192" s="96"/>
      <c r="Q192" s="94"/>
      <c r="R192" s="94"/>
      <c r="S192" s="94"/>
      <c r="T192" s="94"/>
      <c r="U192" s="94"/>
      <c r="V192" s="94"/>
      <c r="W192" s="94"/>
    </row>
    <row r="193" spans="1:23" s="3" customFormat="1" ht="16.2" customHeight="1" x14ac:dyDescent="0.3">
      <c r="A193" s="125">
        <v>186</v>
      </c>
      <c r="B193" s="216"/>
      <c r="C193" s="202"/>
      <c r="D193" s="202"/>
      <c r="E193" s="208"/>
      <c r="F193" s="120" t="s">
        <v>869</v>
      </c>
      <c r="G193" s="126" t="s">
        <v>410</v>
      </c>
      <c r="H193" s="122" t="s">
        <v>898</v>
      </c>
      <c r="I193" s="89" t="s">
        <v>878</v>
      </c>
      <c r="J193" s="91"/>
      <c r="K193" s="73" t="s">
        <v>779</v>
      </c>
      <c r="L193" s="67"/>
      <c r="M193" s="34"/>
      <c r="N193" s="97"/>
      <c r="O193" s="97"/>
      <c r="P193" s="104"/>
      <c r="Q193" s="94"/>
      <c r="R193" s="94"/>
      <c r="S193" s="94"/>
      <c r="T193" s="94"/>
      <c r="U193" s="94"/>
      <c r="V193" s="94"/>
      <c r="W193" s="94"/>
    </row>
    <row r="194" spans="1:23" s="3" customFormat="1" ht="16.2" customHeight="1" x14ac:dyDescent="0.3">
      <c r="A194" s="125">
        <v>187</v>
      </c>
      <c r="B194" s="216"/>
      <c r="C194" s="202"/>
      <c r="D194" s="202"/>
      <c r="E194" s="208"/>
      <c r="F194" s="120" t="s">
        <v>869</v>
      </c>
      <c r="G194" s="126" t="s">
        <v>412</v>
      </c>
      <c r="H194" s="122" t="s">
        <v>899</v>
      </c>
      <c r="I194" s="89" t="s">
        <v>878</v>
      </c>
      <c r="J194" s="91"/>
      <c r="K194" s="73" t="s">
        <v>779</v>
      </c>
      <c r="L194" s="67"/>
      <c r="M194" s="34"/>
      <c r="N194" s="97"/>
      <c r="O194" s="97"/>
      <c r="P194" s="104"/>
      <c r="Q194" s="94"/>
      <c r="R194" s="94"/>
      <c r="S194" s="94"/>
      <c r="T194" s="94"/>
      <c r="U194" s="94"/>
      <c r="V194" s="94"/>
      <c r="W194" s="94"/>
    </row>
    <row r="195" spans="1:23" s="3" customFormat="1" ht="16.2" customHeight="1" x14ac:dyDescent="0.3">
      <c r="A195" s="125">
        <v>188</v>
      </c>
      <c r="B195" s="216"/>
      <c r="C195" s="202"/>
      <c r="D195" s="202"/>
      <c r="E195" s="208"/>
      <c r="F195" s="120" t="s">
        <v>869</v>
      </c>
      <c r="G195" s="126" t="s">
        <v>414</v>
      </c>
      <c r="H195" s="122" t="s">
        <v>900</v>
      </c>
      <c r="I195" s="89" t="s">
        <v>878</v>
      </c>
      <c r="J195" s="73" t="s">
        <v>779</v>
      </c>
      <c r="K195" s="90"/>
      <c r="L195" s="67"/>
      <c r="M195" s="34"/>
      <c r="N195" s="40"/>
      <c r="O195" s="40"/>
      <c r="P195" s="96"/>
      <c r="Q195" s="94"/>
      <c r="R195" s="94"/>
      <c r="S195" s="94"/>
      <c r="T195" s="94"/>
      <c r="U195" s="94"/>
      <c r="V195" s="94"/>
      <c r="W195" s="94"/>
    </row>
    <row r="196" spans="1:23" s="3" customFormat="1" ht="16.2" customHeight="1" x14ac:dyDescent="0.3">
      <c r="A196" s="125">
        <v>189</v>
      </c>
      <c r="B196" s="216"/>
      <c r="C196" s="202"/>
      <c r="D196" s="202"/>
      <c r="E196" s="208"/>
      <c r="F196" s="120" t="s">
        <v>869</v>
      </c>
      <c r="G196" s="126" t="s">
        <v>416</v>
      </c>
      <c r="H196" s="122" t="s">
        <v>901</v>
      </c>
      <c r="I196" s="89" t="s">
        <v>878</v>
      </c>
      <c r="J196" s="73" t="s">
        <v>779</v>
      </c>
      <c r="K196" s="90"/>
      <c r="L196" s="67"/>
      <c r="M196" s="34"/>
      <c r="N196" s="40"/>
      <c r="O196" s="40"/>
      <c r="P196" s="96"/>
      <c r="Q196" s="94"/>
      <c r="R196" s="94"/>
      <c r="S196" s="94"/>
      <c r="T196" s="94"/>
      <c r="U196" s="94"/>
      <c r="V196" s="94"/>
      <c r="W196" s="94"/>
    </row>
    <row r="197" spans="1:23" s="3" customFormat="1" ht="16.2" customHeight="1" x14ac:dyDescent="0.3">
      <c r="A197" s="125">
        <v>190</v>
      </c>
      <c r="B197" s="216"/>
      <c r="C197" s="202"/>
      <c r="D197" s="202"/>
      <c r="E197" s="208"/>
      <c r="F197" s="120" t="s">
        <v>869</v>
      </c>
      <c r="G197" s="126" t="s">
        <v>418</v>
      </c>
      <c r="H197" s="122" t="s">
        <v>902</v>
      </c>
      <c r="I197" s="89" t="s">
        <v>878</v>
      </c>
      <c r="J197" s="73" t="s">
        <v>779</v>
      </c>
      <c r="K197" s="90"/>
      <c r="L197" s="67"/>
      <c r="M197" s="34"/>
      <c r="N197" s="40"/>
      <c r="O197" s="40"/>
      <c r="P197" s="96"/>
      <c r="Q197" s="94"/>
      <c r="R197" s="94"/>
      <c r="S197" s="94"/>
      <c r="T197" s="94"/>
      <c r="U197" s="94"/>
      <c r="V197" s="94"/>
      <c r="W197" s="94"/>
    </row>
    <row r="198" spans="1:23" s="3" customFormat="1" ht="16.2" customHeight="1" x14ac:dyDescent="0.3">
      <c r="A198" s="125">
        <v>191</v>
      </c>
      <c r="B198" s="216"/>
      <c r="C198" s="202"/>
      <c r="D198" s="202"/>
      <c r="E198" s="208"/>
      <c r="F198" s="120" t="s">
        <v>869</v>
      </c>
      <c r="G198" s="126" t="s">
        <v>420</v>
      </c>
      <c r="H198" s="122" t="s">
        <v>903</v>
      </c>
      <c r="I198" s="89" t="s">
        <v>878</v>
      </c>
      <c r="J198" s="73" t="s">
        <v>779</v>
      </c>
      <c r="K198" s="90"/>
      <c r="L198" s="67"/>
      <c r="M198" s="34"/>
      <c r="N198" s="40"/>
      <c r="O198" s="40"/>
      <c r="P198" s="96"/>
      <c r="Q198" s="94"/>
      <c r="R198" s="94"/>
      <c r="S198" s="94"/>
      <c r="T198" s="94"/>
      <c r="U198" s="94"/>
      <c r="V198" s="94"/>
      <c r="W198" s="94"/>
    </row>
    <row r="199" spans="1:23" s="3" customFormat="1" ht="16.2" customHeight="1" x14ac:dyDescent="0.3">
      <c r="A199" s="125">
        <v>192</v>
      </c>
      <c r="B199" s="216"/>
      <c r="C199" s="202"/>
      <c r="D199" s="202"/>
      <c r="E199" s="208"/>
      <c r="F199" s="120" t="s">
        <v>869</v>
      </c>
      <c r="G199" s="126" t="s">
        <v>422</v>
      </c>
      <c r="H199" s="122" t="s">
        <v>904</v>
      </c>
      <c r="I199" s="89" t="s">
        <v>878</v>
      </c>
      <c r="J199" s="73" t="s">
        <v>779</v>
      </c>
      <c r="K199" s="90"/>
      <c r="L199" s="67"/>
      <c r="M199" s="34"/>
      <c r="N199" s="40"/>
      <c r="O199" s="40"/>
      <c r="P199" s="96"/>
      <c r="Q199" s="94"/>
      <c r="R199" s="94"/>
      <c r="S199" s="94"/>
      <c r="T199" s="94"/>
      <c r="U199" s="94"/>
      <c r="V199" s="94"/>
      <c r="W199" s="94"/>
    </row>
    <row r="200" spans="1:23" s="3" customFormat="1" ht="16.2" customHeight="1" x14ac:dyDescent="0.3">
      <c r="A200" s="125">
        <v>193</v>
      </c>
      <c r="B200" s="216"/>
      <c r="C200" s="202"/>
      <c r="D200" s="202"/>
      <c r="E200" s="208"/>
      <c r="F200" s="120" t="s">
        <v>869</v>
      </c>
      <c r="G200" s="126" t="s">
        <v>424</v>
      </c>
      <c r="H200" s="122" t="s">
        <v>905</v>
      </c>
      <c r="I200" s="89" t="s">
        <v>878</v>
      </c>
      <c r="J200" s="73" t="s">
        <v>779</v>
      </c>
      <c r="K200" s="90"/>
      <c r="L200" s="67"/>
      <c r="M200" s="34"/>
      <c r="N200" s="40"/>
      <c r="O200" s="40"/>
      <c r="P200" s="96"/>
      <c r="Q200" s="94"/>
      <c r="R200" s="94"/>
      <c r="S200" s="94"/>
      <c r="T200" s="94"/>
      <c r="U200" s="94"/>
      <c r="V200" s="94"/>
      <c r="W200" s="94"/>
    </row>
    <row r="201" spans="1:23" s="3" customFormat="1" ht="22.2" customHeight="1" x14ac:dyDescent="0.3">
      <c r="A201" s="125">
        <v>194</v>
      </c>
      <c r="B201" s="216"/>
      <c r="C201" s="202"/>
      <c r="D201" s="202"/>
      <c r="E201" s="208"/>
      <c r="F201" s="120" t="s">
        <v>869</v>
      </c>
      <c r="G201" s="126" t="s">
        <v>426</v>
      </c>
      <c r="H201" s="122" t="s">
        <v>906</v>
      </c>
      <c r="I201" s="89" t="s">
        <v>878</v>
      </c>
      <c r="J201" s="73" t="s">
        <v>779</v>
      </c>
      <c r="K201" s="90"/>
      <c r="L201" s="67"/>
      <c r="M201" s="34"/>
      <c r="N201" s="40"/>
      <c r="O201" s="40"/>
      <c r="P201" s="96"/>
      <c r="Q201" s="94"/>
      <c r="R201" s="94"/>
      <c r="S201" s="94"/>
      <c r="T201" s="94"/>
      <c r="U201" s="94"/>
      <c r="V201" s="94"/>
      <c r="W201" s="94"/>
    </row>
    <row r="202" spans="1:23" s="3" customFormat="1" ht="16.2" customHeight="1" x14ac:dyDescent="0.3">
      <c r="A202" s="125">
        <v>195</v>
      </c>
      <c r="B202" s="216"/>
      <c r="C202" s="202"/>
      <c r="D202" s="202"/>
      <c r="E202" s="208"/>
      <c r="F202" s="120" t="s">
        <v>869</v>
      </c>
      <c r="G202" s="126" t="s">
        <v>428</v>
      </c>
      <c r="H202" s="122" t="s">
        <v>907</v>
      </c>
      <c r="I202" s="89" t="s">
        <v>878</v>
      </c>
      <c r="J202" s="73" t="s">
        <v>779</v>
      </c>
      <c r="K202" s="90"/>
      <c r="L202" s="67"/>
      <c r="M202" s="34"/>
      <c r="N202" s="40"/>
      <c r="O202" s="40"/>
      <c r="P202" s="96"/>
      <c r="Q202" s="94"/>
      <c r="R202" s="94"/>
      <c r="S202" s="94"/>
      <c r="T202" s="94"/>
      <c r="U202" s="94"/>
      <c r="V202" s="94"/>
      <c r="W202" s="94"/>
    </row>
    <row r="203" spans="1:23" s="3" customFormat="1" ht="16.2" customHeight="1" x14ac:dyDescent="0.3">
      <c r="A203" s="125">
        <v>196</v>
      </c>
      <c r="B203" s="216"/>
      <c r="C203" s="202"/>
      <c r="D203" s="202"/>
      <c r="E203" s="208"/>
      <c r="F203" s="120" t="s">
        <v>869</v>
      </c>
      <c r="G203" s="126" t="s">
        <v>430</v>
      </c>
      <c r="H203" s="122" t="s">
        <v>908</v>
      </c>
      <c r="I203" s="89" t="s">
        <v>878</v>
      </c>
      <c r="J203" s="73" t="s">
        <v>779</v>
      </c>
      <c r="K203" s="90"/>
      <c r="L203" s="67"/>
      <c r="M203" s="34"/>
      <c r="N203" s="40"/>
      <c r="O203" s="40"/>
      <c r="P203" s="96"/>
      <c r="Q203" s="94"/>
      <c r="R203" s="94"/>
      <c r="S203" s="94"/>
      <c r="T203" s="94"/>
      <c r="U203" s="94"/>
      <c r="V203" s="94"/>
      <c r="W203" s="94"/>
    </row>
    <row r="204" spans="1:23" s="3" customFormat="1" ht="24.6" customHeight="1" x14ac:dyDescent="0.3">
      <c r="A204" s="127">
        <v>197</v>
      </c>
      <c r="B204" s="216"/>
      <c r="C204" s="202"/>
      <c r="D204" s="202"/>
      <c r="E204" s="208"/>
      <c r="F204" s="120" t="s">
        <v>869</v>
      </c>
      <c r="G204" s="126" t="s">
        <v>432</v>
      </c>
      <c r="H204" s="122" t="s">
        <v>909</v>
      </c>
      <c r="I204" s="89" t="s">
        <v>878</v>
      </c>
      <c r="J204" s="92"/>
      <c r="K204" s="73" t="s">
        <v>779</v>
      </c>
      <c r="L204" s="67"/>
      <c r="M204" s="39"/>
      <c r="N204" s="40"/>
      <c r="O204" s="100"/>
      <c r="P204" s="41"/>
      <c r="Q204" s="94"/>
      <c r="R204" s="94"/>
      <c r="S204" s="94"/>
      <c r="T204" s="94"/>
      <c r="U204" s="94"/>
      <c r="V204" s="94"/>
      <c r="W204" s="94"/>
    </row>
    <row r="205" spans="1:23" s="3" customFormat="1" ht="16.2" customHeight="1" x14ac:dyDescent="0.3">
      <c r="A205" s="127">
        <v>198</v>
      </c>
      <c r="B205" s="216"/>
      <c r="C205" s="202"/>
      <c r="D205" s="202"/>
      <c r="E205" s="208"/>
      <c r="F205" s="120" t="s">
        <v>869</v>
      </c>
      <c r="G205" s="126" t="s">
        <v>435</v>
      </c>
      <c r="H205" s="122" t="s">
        <v>910</v>
      </c>
      <c r="I205" s="89" t="s">
        <v>878</v>
      </c>
      <c r="J205" s="73" t="s">
        <v>779</v>
      </c>
      <c r="K205" s="90"/>
      <c r="L205" s="67"/>
      <c r="M205" s="31"/>
      <c r="N205" s="100"/>
      <c r="O205" s="100"/>
      <c r="P205" s="42"/>
      <c r="Q205" s="94"/>
      <c r="R205" s="94"/>
      <c r="S205" s="94"/>
      <c r="T205" s="94"/>
      <c r="U205" s="94"/>
      <c r="V205" s="94"/>
      <c r="W205" s="94"/>
    </row>
    <row r="206" spans="1:23" s="3" customFormat="1" ht="16.2" customHeight="1" x14ac:dyDescent="0.3">
      <c r="A206" s="127">
        <v>199</v>
      </c>
      <c r="B206" s="216"/>
      <c r="C206" s="202"/>
      <c r="D206" s="202"/>
      <c r="E206" s="208"/>
      <c r="F206" s="120" t="s">
        <v>869</v>
      </c>
      <c r="G206" s="126" t="s">
        <v>437</v>
      </c>
      <c r="H206" s="122" t="s">
        <v>911</v>
      </c>
      <c r="I206" s="89" t="s">
        <v>878</v>
      </c>
      <c r="J206" s="73" t="s">
        <v>779</v>
      </c>
      <c r="K206" s="90"/>
      <c r="L206" s="67"/>
      <c r="M206" s="31"/>
      <c r="N206" s="100"/>
      <c r="O206" s="100"/>
      <c r="P206" s="42"/>
      <c r="Q206" s="94"/>
      <c r="R206" s="94"/>
      <c r="S206" s="94"/>
      <c r="T206" s="94"/>
      <c r="U206" s="94"/>
      <c r="V206" s="94"/>
      <c r="W206" s="94"/>
    </row>
    <row r="207" spans="1:23" s="3" customFormat="1" ht="16.2" customHeight="1" x14ac:dyDescent="0.3">
      <c r="A207" s="127">
        <v>200</v>
      </c>
      <c r="B207" s="216"/>
      <c r="C207" s="202"/>
      <c r="D207" s="202"/>
      <c r="E207" s="208"/>
      <c r="F207" s="120" t="s">
        <v>869</v>
      </c>
      <c r="G207" s="126" t="s">
        <v>439</v>
      </c>
      <c r="H207" s="122" t="s">
        <v>912</v>
      </c>
      <c r="I207" s="89" t="s">
        <v>878</v>
      </c>
      <c r="J207" s="73" t="s">
        <v>779</v>
      </c>
      <c r="K207" s="90"/>
      <c r="L207" s="67"/>
      <c r="M207" s="31"/>
      <c r="N207" s="100"/>
      <c r="O207" s="100"/>
      <c r="P207" s="42"/>
      <c r="Q207" s="94"/>
      <c r="R207" s="94"/>
      <c r="S207" s="94"/>
      <c r="T207" s="94"/>
      <c r="U207" s="94"/>
      <c r="V207" s="94"/>
      <c r="W207" s="94"/>
    </row>
    <row r="208" spans="1:23" s="3" customFormat="1" ht="16.2" customHeight="1" x14ac:dyDescent="0.3">
      <c r="A208" s="127">
        <v>201</v>
      </c>
      <c r="B208" s="216"/>
      <c r="C208" s="202"/>
      <c r="D208" s="202"/>
      <c r="E208" s="208"/>
      <c r="F208" s="120" t="s">
        <v>869</v>
      </c>
      <c r="G208" s="126" t="s">
        <v>441</v>
      </c>
      <c r="H208" s="122" t="s">
        <v>913</v>
      </c>
      <c r="I208" s="89" t="s">
        <v>878</v>
      </c>
      <c r="J208" s="73" t="s">
        <v>779</v>
      </c>
      <c r="K208" s="90"/>
      <c r="L208" s="67"/>
      <c r="M208" s="31"/>
      <c r="N208" s="100"/>
      <c r="O208" s="100"/>
      <c r="P208" s="42"/>
      <c r="Q208" s="94"/>
      <c r="R208" s="94"/>
      <c r="S208" s="94"/>
      <c r="T208" s="94"/>
      <c r="U208" s="94"/>
      <c r="V208" s="94"/>
      <c r="W208" s="94"/>
    </row>
    <row r="209" spans="1:23" s="3" customFormat="1" ht="16.2" customHeight="1" x14ac:dyDescent="0.3">
      <c r="A209" s="127">
        <v>202</v>
      </c>
      <c r="B209" s="216"/>
      <c r="C209" s="202"/>
      <c r="D209" s="202"/>
      <c r="E209" s="208"/>
      <c r="F209" s="120" t="s">
        <v>869</v>
      </c>
      <c r="G209" s="126" t="s">
        <v>443</v>
      </c>
      <c r="H209" s="122" t="s">
        <v>914</v>
      </c>
      <c r="I209" s="89" t="s">
        <v>878</v>
      </c>
      <c r="J209" s="88"/>
      <c r="K209" s="73" t="s">
        <v>779</v>
      </c>
      <c r="L209" s="67"/>
      <c r="M209" s="31"/>
      <c r="N209" s="45"/>
      <c r="O209" s="100"/>
      <c r="P209" s="43"/>
      <c r="Q209" s="94"/>
      <c r="R209" s="94"/>
      <c r="S209" s="94"/>
      <c r="T209" s="94"/>
      <c r="U209" s="94"/>
      <c r="V209" s="94"/>
      <c r="W209" s="94"/>
    </row>
    <row r="210" spans="1:23" s="3" customFormat="1" ht="16.2" customHeight="1" x14ac:dyDescent="0.3">
      <c r="A210" s="127">
        <v>203</v>
      </c>
      <c r="B210" s="216"/>
      <c r="C210" s="202"/>
      <c r="D210" s="202"/>
      <c r="E210" s="208"/>
      <c r="F210" s="120" t="s">
        <v>869</v>
      </c>
      <c r="G210" s="126" t="s">
        <v>446</v>
      </c>
      <c r="H210" s="122" t="s">
        <v>915</v>
      </c>
      <c r="I210" s="89" t="s">
        <v>878</v>
      </c>
      <c r="J210" s="73" t="s">
        <v>779</v>
      </c>
      <c r="K210" s="90"/>
      <c r="L210" s="67"/>
      <c r="M210" s="31"/>
      <c r="N210" s="100"/>
      <c r="O210" s="100"/>
      <c r="P210" s="42"/>
      <c r="Q210" s="94"/>
      <c r="R210" s="94"/>
      <c r="S210" s="94"/>
      <c r="T210" s="94"/>
      <c r="U210" s="94"/>
      <c r="V210" s="94"/>
      <c r="W210" s="94"/>
    </row>
    <row r="211" spans="1:23" s="3" customFormat="1" ht="16.2" customHeight="1" x14ac:dyDescent="0.3">
      <c r="A211" s="127">
        <v>204</v>
      </c>
      <c r="B211" s="216"/>
      <c r="C211" s="202"/>
      <c r="D211" s="202"/>
      <c r="E211" s="208"/>
      <c r="F211" s="120" t="s">
        <v>869</v>
      </c>
      <c r="G211" s="126" t="s">
        <v>448</v>
      </c>
      <c r="H211" s="122" t="s">
        <v>916</v>
      </c>
      <c r="I211" s="89" t="s">
        <v>878</v>
      </c>
      <c r="J211" s="73" t="s">
        <v>779</v>
      </c>
      <c r="K211" s="90"/>
      <c r="L211" s="67"/>
      <c r="M211" s="31"/>
      <c r="N211" s="100"/>
      <c r="O211" s="100"/>
      <c r="P211" s="42"/>
      <c r="Q211" s="94"/>
      <c r="R211" s="94"/>
      <c r="S211" s="94"/>
      <c r="T211" s="94"/>
      <c r="U211" s="94"/>
      <c r="V211" s="94"/>
      <c r="W211" s="94"/>
    </row>
    <row r="212" spans="1:23" s="3" customFormat="1" ht="16.2" customHeight="1" x14ac:dyDescent="0.3">
      <c r="A212" s="127">
        <v>205</v>
      </c>
      <c r="B212" s="216"/>
      <c r="C212" s="202"/>
      <c r="D212" s="202"/>
      <c r="E212" s="208"/>
      <c r="F212" s="120" t="s">
        <v>869</v>
      </c>
      <c r="G212" s="126" t="s">
        <v>450</v>
      </c>
      <c r="H212" s="122" t="s">
        <v>917</v>
      </c>
      <c r="I212" s="89" t="s">
        <v>878</v>
      </c>
      <c r="J212" s="73" t="s">
        <v>779</v>
      </c>
      <c r="K212" s="90"/>
      <c r="L212" s="67"/>
      <c r="M212" s="31"/>
      <c r="N212" s="100"/>
      <c r="O212" s="100"/>
      <c r="P212" s="42"/>
      <c r="Q212" s="94"/>
      <c r="R212" s="94"/>
      <c r="S212" s="94"/>
      <c r="T212" s="94"/>
      <c r="U212" s="94"/>
      <c r="V212" s="94"/>
      <c r="W212" s="94"/>
    </row>
    <row r="213" spans="1:23" s="3" customFormat="1" ht="16.2" customHeight="1" x14ac:dyDescent="0.3">
      <c r="A213" s="127">
        <v>206</v>
      </c>
      <c r="B213" s="216"/>
      <c r="C213" s="202"/>
      <c r="D213" s="202"/>
      <c r="E213" s="208"/>
      <c r="F213" s="120" t="s">
        <v>869</v>
      </c>
      <c r="G213" s="126" t="s">
        <v>452</v>
      </c>
      <c r="H213" s="122" t="s">
        <v>918</v>
      </c>
      <c r="I213" s="89" t="s">
        <v>878</v>
      </c>
      <c r="J213" s="73" t="s">
        <v>779</v>
      </c>
      <c r="K213" s="90"/>
      <c r="L213" s="67"/>
      <c r="M213" s="31"/>
      <c r="N213" s="100"/>
      <c r="O213" s="100"/>
      <c r="P213" s="42"/>
      <c r="Q213" s="94"/>
      <c r="R213" s="94"/>
      <c r="S213" s="94"/>
      <c r="T213" s="94"/>
      <c r="U213" s="94"/>
      <c r="V213" s="94"/>
      <c r="W213" s="94"/>
    </row>
    <row r="214" spans="1:23" s="3" customFormat="1" ht="16.2" customHeight="1" x14ac:dyDescent="0.3">
      <c r="A214" s="127">
        <v>207</v>
      </c>
      <c r="B214" s="216"/>
      <c r="C214" s="202"/>
      <c r="D214" s="202"/>
      <c r="E214" s="208"/>
      <c r="F214" s="120" t="s">
        <v>869</v>
      </c>
      <c r="G214" s="126" t="s">
        <v>454</v>
      </c>
      <c r="H214" s="122" t="s">
        <v>919</v>
      </c>
      <c r="I214" s="89" t="s">
        <v>878</v>
      </c>
      <c r="J214" s="73" t="s">
        <v>779</v>
      </c>
      <c r="K214" s="90"/>
      <c r="L214" s="67"/>
      <c r="M214" s="31"/>
      <c r="N214" s="100"/>
      <c r="O214" s="100"/>
      <c r="P214" s="42"/>
      <c r="Q214" s="94"/>
      <c r="R214" s="94"/>
      <c r="S214" s="94"/>
      <c r="T214" s="94"/>
      <c r="U214" s="94"/>
      <c r="V214" s="94"/>
      <c r="W214" s="94"/>
    </row>
    <row r="215" spans="1:23" s="3" customFormat="1" ht="16.2" customHeight="1" x14ac:dyDescent="0.3">
      <c r="A215" s="127">
        <v>208</v>
      </c>
      <c r="B215" s="216"/>
      <c r="C215" s="202"/>
      <c r="D215" s="202"/>
      <c r="E215" s="208"/>
      <c r="F215" s="120" t="s">
        <v>869</v>
      </c>
      <c r="G215" s="126" t="s">
        <v>456</v>
      </c>
      <c r="H215" s="122" t="s">
        <v>920</v>
      </c>
      <c r="I215" s="89" t="s">
        <v>878</v>
      </c>
      <c r="J215" s="73" t="s">
        <v>779</v>
      </c>
      <c r="K215" s="90"/>
      <c r="L215" s="67"/>
      <c r="M215" s="31"/>
      <c r="N215" s="100"/>
      <c r="O215" s="100"/>
      <c r="P215" s="42"/>
      <c r="Q215" s="94"/>
      <c r="R215" s="94"/>
      <c r="S215" s="94"/>
      <c r="T215" s="94"/>
      <c r="U215" s="94"/>
      <c r="V215" s="94"/>
      <c r="W215" s="94"/>
    </row>
    <row r="216" spans="1:23" s="3" customFormat="1" ht="16.2" customHeight="1" x14ac:dyDescent="0.3">
      <c r="A216" s="127">
        <v>209</v>
      </c>
      <c r="B216" s="216"/>
      <c r="C216" s="202"/>
      <c r="D216" s="202"/>
      <c r="E216" s="208"/>
      <c r="F216" s="120" t="s">
        <v>869</v>
      </c>
      <c r="G216" s="126" t="s">
        <v>458</v>
      </c>
      <c r="H216" s="122" t="s">
        <v>921</v>
      </c>
      <c r="I216" s="89" t="s">
        <v>878</v>
      </c>
      <c r="J216" s="73" t="s">
        <v>779</v>
      </c>
      <c r="K216" s="90"/>
      <c r="L216" s="67"/>
      <c r="M216" s="31"/>
      <c r="N216" s="100"/>
      <c r="O216" s="100"/>
      <c r="P216" s="42"/>
      <c r="Q216" s="94"/>
      <c r="R216" s="94"/>
      <c r="S216" s="94"/>
      <c r="T216" s="94"/>
      <c r="U216" s="94"/>
      <c r="V216" s="94"/>
      <c r="W216" s="94"/>
    </row>
    <row r="217" spans="1:23" s="3" customFormat="1" ht="16.2" customHeight="1" x14ac:dyDescent="0.3">
      <c r="A217" s="127">
        <v>210</v>
      </c>
      <c r="B217" s="216"/>
      <c r="C217" s="202"/>
      <c r="D217" s="202"/>
      <c r="E217" s="208"/>
      <c r="F217" s="120" t="s">
        <v>869</v>
      </c>
      <c r="G217" s="126" t="s">
        <v>460</v>
      </c>
      <c r="H217" s="122" t="s">
        <v>922</v>
      </c>
      <c r="I217" s="89" t="s">
        <v>878</v>
      </c>
      <c r="J217" s="73" t="s">
        <v>779</v>
      </c>
      <c r="K217" s="90"/>
      <c r="L217" s="67"/>
      <c r="M217" s="31"/>
      <c r="N217" s="100"/>
      <c r="O217" s="100"/>
      <c r="P217" s="42"/>
      <c r="Q217" s="94"/>
      <c r="R217" s="94"/>
      <c r="S217" s="94"/>
      <c r="T217" s="94"/>
      <c r="U217" s="94"/>
      <c r="V217" s="94"/>
      <c r="W217" s="94"/>
    </row>
    <row r="218" spans="1:23" s="3" customFormat="1" ht="16.2" customHeight="1" x14ac:dyDescent="0.3">
      <c r="A218" s="127">
        <v>211</v>
      </c>
      <c r="B218" s="216"/>
      <c r="C218" s="202"/>
      <c r="D218" s="202"/>
      <c r="E218" s="208"/>
      <c r="F218" s="120" t="s">
        <v>869</v>
      </c>
      <c r="G218" s="126" t="s">
        <v>462</v>
      </c>
      <c r="H218" s="122" t="s">
        <v>923</v>
      </c>
      <c r="I218" s="89" t="s">
        <v>878</v>
      </c>
      <c r="J218" s="73" t="s">
        <v>779</v>
      </c>
      <c r="K218" s="90"/>
      <c r="L218" s="67"/>
      <c r="M218" s="31"/>
      <c r="N218" s="94"/>
      <c r="O218" s="94"/>
      <c r="P218" s="42"/>
      <c r="Q218" s="94"/>
      <c r="R218" s="94"/>
      <c r="S218" s="94"/>
      <c r="T218" s="94"/>
      <c r="U218" s="94"/>
      <c r="V218" s="94"/>
      <c r="W218" s="94"/>
    </row>
    <row r="219" spans="1:23" s="3" customFormat="1" ht="16.2" customHeight="1" x14ac:dyDescent="0.3">
      <c r="A219" s="127">
        <v>212</v>
      </c>
      <c r="B219" s="216"/>
      <c r="C219" s="202"/>
      <c r="D219" s="202"/>
      <c r="E219" s="208"/>
      <c r="F219" s="120" t="s">
        <v>869</v>
      </c>
      <c r="G219" s="126" t="s">
        <v>464</v>
      </c>
      <c r="H219" s="122" t="s">
        <v>924</v>
      </c>
      <c r="I219" s="89" t="s">
        <v>878</v>
      </c>
      <c r="J219" s="73" t="s">
        <v>779</v>
      </c>
      <c r="K219" s="90"/>
      <c r="L219" s="67"/>
      <c r="M219" s="31"/>
      <c r="N219" s="94"/>
      <c r="O219" s="94"/>
      <c r="P219" s="42"/>
      <c r="Q219" s="94"/>
      <c r="R219" s="94"/>
      <c r="S219" s="94"/>
      <c r="T219" s="94"/>
      <c r="U219" s="94"/>
      <c r="V219" s="94"/>
      <c r="W219" s="94"/>
    </row>
    <row r="220" spans="1:23" s="3" customFormat="1" ht="16.2" customHeight="1" x14ac:dyDescent="0.3">
      <c r="A220" s="127">
        <v>213</v>
      </c>
      <c r="B220" s="216"/>
      <c r="C220" s="202"/>
      <c r="D220" s="202"/>
      <c r="E220" s="208"/>
      <c r="F220" s="120" t="s">
        <v>869</v>
      </c>
      <c r="G220" s="126" t="s">
        <v>466</v>
      </c>
      <c r="H220" s="122" t="s">
        <v>925</v>
      </c>
      <c r="I220" s="89" t="s">
        <v>878</v>
      </c>
      <c r="J220" s="88"/>
      <c r="K220" s="73" t="s">
        <v>779</v>
      </c>
      <c r="L220" s="67"/>
      <c r="M220" s="31"/>
      <c r="N220" s="45"/>
      <c r="O220" s="94"/>
      <c r="P220" s="43"/>
      <c r="Q220" s="94"/>
      <c r="R220" s="94"/>
      <c r="S220" s="94"/>
      <c r="T220" s="94"/>
      <c r="U220" s="94"/>
      <c r="V220" s="94"/>
      <c r="W220" s="94"/>
    </row>
    <row r="221" spans="1:23" s="3" customFormat="1" ht="16.2" customHeight="1" x14ac:dyDescent="0.3">
      <c r="A221" s="127">
        <v>214</v>
      </c>
      <c r="B221" s="216"/>
      <c r="C221" s="202"/>
      <c r="D221" s="202"/>
      <c r="E221" s="208"/>
      <c r="F221" s="120" t="s">
        <v>869</v>
      </c>
      <c r="G221" s="126" t="s">
        <v>468</v>
      </c>
      <c r="H221" s="122" t="s">
        <v>926</v>
      </c>
      <c r="I221" s="89" t="s">
        <v>878</v>
      </c>
      <c r="J221" s="88"/>
      <c r="K221" s="73" t="s">
        <v>779</v>
      </c>
      <c r="L221" s="67"/>
      <c r="M221" s="31"/>
      <c r="N221" s="45"/>
      <c r="O221" s="94"/>
      <c r="P221" s="43"/>
      <c r="Q221" s="94"/>
      <c r="R221" s="94"/>
      <c r="S221" s="94"/>
      <c r="T221" s="94"/>
      <c r="U221" s="94"/>
      <c r="V221" s="94"/>
      <c r="W221" s="94"/>
    </row>
    <row r="222" spans="1:23" s="3" customFormat="1" ht="19.2" customHeight="1" x14ac:dyDescent="0.3">
      <c r="A222" s="127">
        <v>215</v>
      </c>
      <c r="B222" s="216"/>
      <c r="C222" s="202"/>
      <c r="D222" s="202"/>
      <c r="E222" s="208"/>
      <c r="F222" s="120" t="s">
        <v>869</v>
      </c>
      <c r="G222" s="126" t="s">
        <v>470</v>
      </c>
      <c r="H222" s="122" t="s">
        <v>927</v>
      </c>
      <c r="I222" s="89" t="s">
        <v>878</v>
      </c>
      <c r="J222" s="88"/>
      <c r="K222" s="73" t="s">
        <v>779</v>
      </c>
      <c r="L222" s="67"/>
      <c r="M222" s="31"/>
      <c r="N222" s="45"/>
      <c r="O222" s="45"/>
      <c r="P222" s="46"/>
      <c r="Q222" s="94"/>
      <c r="R222" s="94"/>
      <c r="S222" s="94"/>
      <c r="T222" s="94"/>
      <c r="U222" s="94"/>
      <c r="V222" s="94"/>
      <c r="W222" s="94"/>
    </row>
    <row r="223" spans="1:23" s="3" customFormat="1" ht="19.2" customHeight="1" x14ac:dyDescent="0.3">
      <c r="A223" s="127">
        <v>216</v>
      </c>
      <c r="B223" s="216"/>
      <c r="C223" s="202"/>
      <c r="D223" s="202"/>
      <c r="E223" s="208"/>
      <c r="F223" s="120" t="s">
        <v>869</v>
      </c>
      <c r="G223" s="126" t="s">
        <v>473</v>
      </c>
      <c r="H223" s="122" t="s">
        <v>928</v>
      </c>
      <c r="I223" s="89" t="s">
        <v>878</v>
      </c>
      <c r="J223" s="88"/>
      <c r="K223" s="73" t="s">
        <v>779</v>
      </c>
      <c r="L223" s="67"/>
      <c r="M223" s="31"/>
      <c r="N223" s="45"/>
      <c r="O223" s="45"/>
      <c r="P223" s="46"/>
      <c r="Q223" s="94"/>
      <c r="R223" s="94"/>
      <c r="S223" s="94"/>
      <c r="T223" s="94"/>
      <c r="U223" s="94"/>
      <c r="V223" s="94"/>
      <c r="W223" s="94"/>
    </row>
    <row r="224" spans="1:23" s="3" customFormat="1" ht="19.2" customHeight="1" x14ac:dyDescent="0.3">
      <c r="A224" s="127">
        <v>217</v>
      </c>
      <c r="B224" s="216"/>
      <c r="C224" s="202"/>
      <c r="D224" s="202"/>
      <c r="E224" s="208"/>
      <c r="F224" s="120" t="s">
        <v>869</v>
      </c>
      <c r="G224" s="126" t="s">
        <v>475</v>
      </c>
      <c r="H224" s="122" t="s">
        <v>1137</v>
      </c>
      <c r="I224" s="89" t="s">
        <v>878</v>
      </c>
      <c r="J224" s="88"/>
      <c r="K224" s="73" t="s">
        <v>779</v>
      </c>
      <c r="L224" s="67"/>
      <c r="M224" s="31"/>
      <c r="N224" s="45"/>
      <c r="O224" s="45"/>
      <c r="P224" s="46"/>
      <c r="Q224" s="94"/>
      <c r="R224" s="94"/>
      <c r="S224" s="94"/>
      <c r="T224" s="94"/>
      <c r="U224" s="94"/>
      <c r="V224" s="94"/>
      <c r="W224" s="94"/>
    </row>
    <row r="225" spans="1:23" s="3" customFormat="1" ht="19.2" customHeight="1" x14ac:dyDescent="0.3">
      <c r="A225" s="127">
        <v>218</v>
      </c>
      <c r="B225" s="216"/>
      <c r="C225" s="202"/>
      <c r="D225" s="202"/>
      <c r="E225" s="208"/>
      <c r="F225" s="120" t="s">
        <v>869</v>
      </c>
      <c r="G225" s="126" t="s">
        <v>478</v>
      </c>
      <c r="H225" s="122" t="s">
        <v>1138</v>
      </c>
      <c r="I225" s="89" t="s">
        <v>878</v>
      </c>
      <c r="J225" s="88"/>
      <c r="K225" s="73" t="s">
        <v>779</v>
      </c>
      <c r="L225" s="67"/>
      <c r="M225" s="31"/>
      <c r="N225" s="45"/>
      <c r="O225" s="45"/>
      <c r="P225" s="46"/>
      <c r="Q225" s="94"/>
      <c r="R225" s="94"/>
      <c r="S225" s="94"/>
      <c r="T225" s="94"/>
      <c r="U225" s="94"/>
      <c r="V225" s="94"/>
      <c r="W225" s="94"/>
    </row>
    <row r="226" spans="1:23" s="3" customFormat="1" ht="19.2" customHeight="1" x14ac:dyDescent="0.3">
      <c r="A226" s="127">
        <v>219</v>
      </c>
      <c r="B226" s="216"/>
      <c r="C226" s="202"/>
      <c r="D226" s="202"/>
      <c r="E226" s="208"/>
      <c r="F226" s="120" t="s">
        <v>869</v>
      </c>
      <c r="G226" s="126" t="s">
        <v>480</v>
      </c>
      <c r="H226" s="122" t="s">
        <v>1139</v>
      </c>
      <c r="I226" s="89" t="s">
        <v>878</v>
      </c>
      <c r="J226" s="73" t="s">
        <v>779</v>
      </c>
      <c r="K226" s="90"/>
      <c r="L226" s="67"/>
      <c r="M226" s="45"/>
      <c r="N226" s="94"/>
      <c r="O226" s="94"/>
      <c r="P226" s="42"/>
      <c r="Q226" s="94"/>
      <c r="R226" s="94"/>
      <c r="S226" s="94"/>
      <c r="T226" s="94"/>
      <c r="U226" s="94"/>
      <c r="V226" s="94"/>
      <c r="W226" s="94"/>
    </row>
    <row r="227" spans="1:23" s="3" customFormat="1" ht="19.2" customHeight="1" x14ac:dyDescent="0.3">
      <c r="A227" s="127">
        <v>220</v>
      </c>
      <c r="B227" s="216"/>
      <c r="C227" s="202"/>
      <c r="D227" s="202"/>
      <c r="E227" s="208"/>
      <c r="F227" s="120" t="s">
        <v>869</v>
      </c>
      <c r="G227" s="126" t="s">
        <v>482</v>
      </c>
      <c r="H227" s="122" t="s">
        <v>1140</v>
      </c>
      <c r="I227" s="89" t="s">
        <v>878</v>
      </c>
      <c r="J227" s="73" t="s">
        <v>779</v>
      </c>
      <c r="K227" s="90"/>
      <c r="L227" s="67"/>
      <c r="M227" s="45"/>
      <c r="N227" s="94"/>
      <c r="O227" s="94"/>
      <c r="P227" s="42"/>
      <c r="Q227" s="94"/>
      <c r="R227" s="94"/>
      <c r="S227" s="94"/>
      <c r="T227" s="94"/>
      <c r="U227" s="94"/>
      <c r="V227" s="94"/>
      <c r="W227" s="94"/>
    </row>
    <row r="228" spans="1:23" s="3" customFormat="1" ht="16.2" customHeight="1" x14ac:dyDescent="0.3">
      <c r="A228" s="127">
        <v>221</v>
      </c>
      <c r="B228" s="216"/>
      <c r="C228" s="202"/>
      <c r="D228" s="202"/>
      <c r="E228" s="208"/>
      <c r="F228" s="120" t="s">
        <v>869</v>
      </c>
      <c r="G228" s="126" t="s">
        <v>484</v>
      </c>
      <c r="H228" s="122" t="s">
        <v>1141</v>
      </c>
      <c r="I228" s="89" t="s">
        <v>878</v>
      </c>
      <c r="J228" s="73" t="s">
        <v>779</v>
      </c>
      <c r="K228" s="90"/>
      <c r="L228" s="67"/>
      <c r="M228" s="45"/>
      <c r="N228" s="94"/>
      <c r="O228" s="94"/>
      <c r="P228" s="42"/>
      <c r="Q228" s="94"/>
      <c r="R228" s="94"/>
      <c r="S228" s="94"/>
      <c r="T228" s="94"/>
      <c r="U228" s="94"/>
      <c r="V228" s="94"/>
      <c r="W228" s="94"/>
    </row>
    <row r="229" spans="1:23" s="3" customFormat="1" ht="16.2" customHeight="1" x14ac:dyDescent="0.3">
      <c r="A229" s="127">
        <v>222</v>
      </c>
      <c r="B229" s="216"/>
      <c r="C229" s="202"/>
      <c r="D229" s="202"/>
      <c r="E229" s="208"/>
      <c r="F229" s="120" t="s">
        <v>869</v>
      </c>
      <c r="G229" s="126" t="s">
        <v>486</v>
      </c>
      <c r="H229" s="122" t="s">
        <v>1142</v>
      </c>
      <c r="I229" s="89" t="s">
        <v>878</v>
      </c>
      <c r="J229" s="73" t="s">
        <v>779</v>
      </c>
      <c r="K229" s="90"/>
      <c r="L229" s="67"/>
      <c r="M229" s="45"/>
      <c r="N229" s="94"/>
      <c r="O229" s="94"/>
      <c r="P229" s="42"/>
      <c r="Q229" s="94"/>
      <c r="R229" s="94"/>
      <c r="S229" s="94"/>
      <c r="T229" s="94"/>
      <c r="U229" s="94"/>
      <c r="V229" s="94"/>
      <c r="W229" s="94"/>
    </row>
    <row r="230" spans="1:23" s="3" customFormat="1" ht="16.2" customHeight="1" x14ac:dyDescent="0.3">
      <c r="A230" s="127">
        <v>223</v>
      </c>
      <c r="B230" s="216"/>
      <c r="C230" s="202"/>
      <c r="D230" s="202"/>
      <c r="E230" s="208"/>
      <c r="F230" s="120" t="s">
        <v>869</v>
      </c>
      <c r="G230" s="126" t="s">
        <v>488</v>
      </c>
      <c r="H230" s="122" t="s">
        <v>929</v>
      </c>
      <c r="I230" s="89" t="s">
        <v>878</v>
      </c>
      <c r="J230" s="73" t="s">
        <v>779</v>
      </c>
      <c r="K230" s="90"/>
      <c r="L230" s="67"/>
      <c r="M230" s="45"/>
      <c r="N230" s="94"/>
      <c r="O230" s="94"/>
      <c r="P230" s="42"/>
      <c r="Q230" s="94"/>
      <c r="R230" s="94"/>
      <c r="S230" s="94"/>
      <c r="T230" s="94"/>
      <c r="U230" s="94"/>
      <c r="V230" s="94"/>
      <c r="W230" s="94"/>
    </row>
    <row r="231" spans="1:23" s="3" customFormat="1" ht="16.2" customHeight="1" x14ac:dyDescent="0.3">
      <c r="A231" s="127">
        <v>224</v>
      </c>
      <c r="B231" s="216"/>
      <c r="C231" s="202"/>
      <c r="D231" s="202"/>
      <c r="E231" s="208"/>
      <c r="F231" s="120" t="s">
        <v>869</v>
      </c>
      <c r="G231" s="126" t="s">
        <v>490</v>
      </c>
      <c r="H231" s="122" t="s">
        <v>930</v>
      </c>
      <c r="I231" s="89" t="s">
        <v>878</v>
      </c>
      <c r="J231" s="73" t="s">
        <v>779</v>
      </c>
      <c r="K231" s="90"/>
      <c r="L231" s="67"/>
      <c r="M231" s="45"/>
      <c r="N231" s="94"/>
      <c r="O231" s="94"/>
      <c r="P231" s="42"/>
      <c r="Q231" s="94"/>
      <c r="R231" s="94"/>
      <c r="S231" s="94"/>
      <c r="T231" s="94"/>
      <c r="U231" s="94"/>
      <c r="V231" s="94"/>
      <c r="W231" s="94"/>
    </row>
    <row r="232" spans="1:23" s="3" customFormat="1" ht="16.2" customHeight="1" x14ac:dyDescent="0.3">
      <c r="A232" s="127">
        <v>225</v>
      </c>
      <c r="B232" s="216"/>
      <c r="C232" s="202"/>
      <c r="D232" s="202"/>
      <c r="E232" s="208"/>
      <c r="F232" s="120" t="s">
        <v>869</v>
      </c>
      <c r="G232" s="126" t="s">
        <v>492</v>
      </c>
      <c r="H232" s="122" t="s">
        <v>931</v>
      </c>
      <c r="I232" s="89" t="s">
        <v>878</v>
      </c>
      <c r="J232" s="73" t="s">
        <v>779</v>
      </c>
      <c r="K232" s="90"/>
      <c r="L232" s="67"/>
      <c r="M232" s="45"/>
      <c r="N232" s="94"/>
      <c r="O232" s="94"/>
      <c r="P232" s="42"/>
      <c r="Q232" s="94"/>
      <c r="R232" s="94"/>
      <c r="S232" s="94"/>
      <c r="T232" s="94"/>
      <c r="U232" s="94"/>
      <c r="V232" s="94"/>
      <c r="W232" s="94"/>
    </row>
    <row r="233" spans="1:23" s="3" customFormat="1" ht="16.2" customHeight="1" x14ac:dyDescent="0.3">
      <c r="A233" s="127">
        <v>226</v>
      </c>
      <c r="B233" s="216"/>
      <c r="C233" s="202"/>
      <c r="D233" s="202"/>
      <c r="E233" s="208"/>
      <c r="F233" s="120" t="s">
        <v>869</v>
      </c>
      <c r="G233" s="126" t="s">
        <v>494</v>
      </c>
      <c r="H233" s="122" t="s">
        <v>932</v>
      </c>
      <c r="I233" s="89" t="s">
        <v>878</v>
      </c>
      <c r="J233" s="73" t="s">
        <v>779</v>
      </c>
      <c r="K233" s="90"/>
      <c r="L233" s="67"/>
      <c r="M233" s="45"/>
      <c r="N233" s="94"/>
      <c r="O233" s="94"/>
      <c r="P233" s="47"/>
      <c r="Q233" s="94"/>
      <c r="R233" s="94"/>
      <c r="S233" s="94"/>
      <c r="T233" s="94"/>
      <c r="U233" s="94"/>
      <c r="V233" s="94"/>
      <c r="W233" s="94"/>
    </row>
    <row r="234" spans="1:23" s="3" customFormat="1" ht="16.2" customHeight="1" x14ac:dyDescent="0.3">
      <c r="A234" s="127">
        <v>227</v>
      </c>
      <c r="B234" s="216"/>
      <c r="C234" s="202"/>
      <c r="D234" s="202"/>
      <c r="E234" s="208"/>
      <c r="F234" s="120" t="s">
        <v>869</v>
      </c>
      <c r="G234" s="126" t="s">
        <v>497</v>
      </c>
      <c r="H234" s="122" t="s">
        <v>933</v>
      </c>
      <c r="I234" s="89" t="s">
        <v>878</v>
      </c>
      <c r="J234" s="73" t="s">
        <v>779</v>
      </c>
      <c r="K234" s="90"/>
      <c r="L234" s="67"/>
      <c r="M234" s="16"/>
      <c r="N234" s="45"/>
      <c r="O234" s="45"/>
      <c r="P234" s="94"/>
      <c r="Q234" s="94"/>
      <c r="R234" s="94"/>
      <c r="S234" s="94"/>
      <c r="T234" s="94"/>
      <c r="U234" s="94"/>
      <c r="V234" s="94"/>
      <c r="W234" s="94"/>
    </row>
    <row r="235" spans="1:23" s="3" customFormat="1" ht="16.2" customHeight="1" x14ac:dyDescent="0.3">
      <c r="A235" s="127">
        <v>228</v>
      </c>
      <c r="B235" s="216"/>
      <c r="C235" s="202"/>
      <c r="D235" s="202"/>
      <c r="E235" s="208"/>
      <c r="F235" s="120" t="s">
        <v>869</v>
      </c>
      <c r="G235" s="126" t="s">
        <v>499</v>
      </c>
      <c r="H235" s="122" t="s">
        <v>934</v>
      </c>
      <c r="I235" s="89" t="s">
        <v>878</v>
      </c>
      <c r="J235" s="73" t="s">
        <v>779</v>
      </c>
      <c r="K235" s="90"/>
      <c r="L235" s="67"/>
      <c r="M235" s="16"/>
      <c r="N235" s="45"/>
      <c r="O235" s="45"/>
      <c r="P235" s="94"/>
      <c r="Q235" s="94"/>
      <c r="R235" s="94"/>
      <c r="S235" s="94"/>
      <c r="T235" s="94"/>
      <c r="U235" s="94"/>
      <c r="V235" s="94"/>
      <c r="W235" s="94"/>
    </row>
    <row r="236" spans="1:23" s="3" customFormat="1" ht="16.2" customHeight="1" x14ac:dyDescent="0.3">
      <c r="A236" s="127">
        <v>229</v>
      </c>
      <c r="B236" s="216"/>
      <c r="C236" s="202"/>
      <c r="D236" s="202"/>
      <c r="E236" s="208"/>
      <c r="F236" s="120" t="s">
        <v>869</v>
      </c>
      <c r="G236" s="126" t="s">
        <v>501</v>
      </c>
      <c r="H236" s="122" t="s">
        <v>935</v>
      </c>
      <c r="I236" s="89" t="s">
        <v>878</v>
      </c>
      <c r="J236" s="73" t="s">
        <v>779</v>
      </c>
      <c r="K236" s="90"/>
      <c r="L236" s="67"/>
      <c r="M236" s="16"/>
      <c r="N236" s="45"/>
      <c r="O236" s="45"/>
      <c r="P236" s="94"/>
      <c r="Q236" s="94"/>
      <c r="R236" s="94"/>
      <c r="S236" s="94"/>
      <c r="T236" s="94"/>
      <c r="U236" s="94"/>
      <c r="V236" s="94"/>
      <c r="W236" s="94"/>
    </row>
    <row r="237" spans="1:23" s="3" customFormat="1" ht="16.2" customHeight="1" x14ac:dyDescent="0.3">
      <c r="A237" s="127">
        <v>230</v>
      </c>
      <c r="B237" s="216"/>
      <c r="C237" s="202"/>
      <c r="D237" s="202"/>
      <c r="E237" s="208"/>
      <c r="F237" s="120" t="s">
        <v>869</v>
      </c>
      <c r="G237" s="126" t="s">
        <v>503</v>
      </c>
      <c r="H237" s="122" t="s">
        <v>936</v>
      </c>
      <c r="I237" s="89" t="s">
        <v>878</v>
      </c>
      <c r="J237" s="73" t="s">
        <v>779</v>
      </c>
      <c r="K237" s="90"/>
      <c r="L237" s="67"/>
      <c r="M237" s="16"/>
      <c r="N237" s="45"/>
      <c r="O237" s="45"/>
      <c r="P237" s="94"/>
      <c r="Q237" s="94"/>
      <c r="R237" s="94"/>
      <c r="S237" s="94"/>
      <c r="T237" s="94"/>
      <c r="U237" s="94"/>
      <c r="V237" s="94"/>
      <c r="W237" s="94"/>
    </row>
    <row r="238" spans="1:23" s="3" customFormat="1" ht="16.2" customHeight="1" x14ac:dyDescent="0.3">
      <c r="A238" s="127">
        <v>231</v>
      </c>
      <c r="B238" s="216"/>
      <c r="C238" s="202"/>
      <c r="D238" s="202"/>
      <c r="E238" s="208"/>
      <c r="F238" s="120" t="s">
        <v>869</v>
      </c>
      <c r="G238" s="126" t="s">
        <v>505</v>
      </c>
      <c r="H238" s="122" t="s">
        <v>937</v>
      </c>
      <c r="I238" s="89" t="s">
        <v>878</v>
      </c>
      <c r="J238" s="73" t="s">
        <v>779</v>
      </c>
      <c r="K238" s="90"/>
      <c r="L238" s="67"/>
      <c r="M238" s="16"/>
      <c r="N238" s="45"/>
      <c r="O238" s="45"/>
      <c r="P238" s="94"/>
      <c r="Q238" s="94"/>
      <c r="R238" s="94"/>
      <c r="S238" s="94"/>
      <c r="T238" s="94"/>
      <c r="U238" s="94"/>
      <c r="V238" s="94"/>
      <c r="W238" s="94"/>
    </row>
    <row r="239" spans="1:23" s="3" customFormat="1" ht="16.2" customHeight="1" x14ac:dyDescent="0.3">
      <c r="A239" s="127">
        <v>232</v>
      </c>
      <c r="B239" s="216"/>
      <c r="C239" s="202"/>
      <c r="D239" s="202"/>
      <c r="E239" s="208"/>
      <c r="F239" s="120" t="s">
        <v>869</v>
      </c>
      <c r="G239" s="126" t="s">
        <v>507</v>
      </c>
      <c r="H239" s="122" t="s">
        <v>938</v>
      </c>
      <c r="I239" s="89" t="s">
        <v>878</v>
      </c>
      <c r="J239" s="73" t="s">
        <v>779</v>
      </c>
      <c r="K239" s="90"/>
      <c r="L239" s="67"/>
      <c r="M239" s="16"/>
      <c r="N239" s="45"/>
      <c r="O239" s="45"/>
      <c r="P239" s="94"/>
      <c r="Q239" s="94"/>
      <c r="R239" s="94"/>
      <c r="S239" s="94"/>
      <c r="T239" s="94"/>
      <c r="U239" s="94"/>
      <c r="V239" s="94"/>
      <c r="W239" s="94"/>
    </row>
    <row r="240" spans="1:23" s="3" customFormat="1" ht="16.2" customHeight="1" x14ac:dyDescent="0.3">
      <c r="A240" s="127">
        <v>233</v>
      </c>
      <c r="B240" s="216"/>
      <c r="C240" s="202"/>
      <c r="D240" s="202"/>
      <c r="E240" s="208"/>
      <c r="F240" s="120" t="s">
        <v>869</v>
      </c>
      <c r="G240" s="126" t="s">
        <v>509</v>
      </c>
      <c r="H240" s="122" t="s">
        <v>939</v>
      </c>
      <c r="I240" s="89" t="s">
        <v>878</v>
      </c>
      <c r="J240" s="73" t="s">
        <v>779</v>
      </c>
      <c r="K240" s="90"/>
      <c r="L240" s="67"/>
      <c r="M240" s="16"/>
      <c r="N240" s="45"/>
      <c r="O240" s="45"/>
      <c r="P240" s="94"/>
      <c r="Q240" s="94"/>
      <c r="R240" s="94"/>
      <c r="S240" s="94"/>
      <c r="T240" s="94"/>
      <c r="U240" s="94"/>
      <c r="V240" s="94"/>
      <c r="W240" s="94"/>
    </row>
    <row r="241" spans="1:23" s="3" customFormat="1" ht="16.2" customHeight="1" x14ac:dyDescent="0.3">
      <c r="A241" s="127">
        <v>234</v>
      </c>
      <c r="B241" s="216"/>
      <c r="C241" s="202"/>
      <c r="D241" s="202"/>
      <c r="E241" s="208"/>
      <c r="F241" s="120" t="s">
        <v>869</v>
      </c>
      <c r="G241" s="126" t="s">
        <v>511</v>
      </c>
      <c r="H241" s="122" t="s">
        <v>940</v>
      </c>
      <c r="I241" s="89" t="s">
        <v>878</v>
      </c>
      <c r="J241" s="73" t="s">
        <v>779</v>
      </c>
      <c r="K241" s="90"/>
      <c r="L241" s="67"/>
      <c r="M241" s="16"/>
      <c r="N241" s="45"/>
      <c r="O241" s="45"/>
      <c r="P241" s="94"/>
      <c r="Q241" s="94"/>
      <c r="R241" s="94"/>
      <c r="S241" s="94"/>
      <c r="T241" s="94"/>
      <c r="U241" s="94"/>
      <c r="V241" s="94"/>
      <c r="W241" s="94"/>
    </row>
    <row r="242" spans="1:23" s="3" customFormat="1" ht="16.2" customHeight="1" x14ac:dyDescent="0.3">
      <c r="A242" s="127">
        <v>235</v>
      </c>
      <c r="B242" s="216"/>
      <c r="C242" s="202"/>
      <c r="D242" s="202"/>
      <c r="E242" s="208"/>
      <c r="F242" s="120" t="s">
        <v>869</v>
      </c>
      <c r="G242" s="126" t="s">
        <v>513</v>
      </c>
      <c r="H242" s="122" t="s">
        <v>941</v>
      </c>
      <c r="I242" s="89" t="s">
        <v>878</v>
      </c>
      <c r="J242" s="73" t="s">
        <v>779</v>
      </c>
      <c r="K242" s="90"/>
      <c r="L242" s="67"/>
      <c r="M242" s="16"/>
      <c r="N242" s="45"/>
      <c r="O242" s="45"/>
      <c r="P242" s="94"/>
      <c r="Q242" s="94"/>
      <c r="R242" s="94"/>
      <c r="S242" s="94"/>
      <c r="T242" s="94"/>
      <c r="U242" s="94"/>
      <c r="V242" s="94"/>
      <c r="W242" s="94"/>
    </row>
    <row r="243" spans="1:23" s="3" customFormat="1" ht="16.2" customHeight="1" x14ac:dyDescent="0.3">
      <c r="A243" s="127">
        <v>236</v>
      </c>
      <c r="B243" s="216"/>
      <c r="C243" s="202"/>
      <c r="D243" s="202"/>
      <c r="E243" s="208"/>
      <c r="F243" s="120" t="s">
        <v>869</v>
      </c>
      <c r="G243" s="126" t="s">
        <v>515</v>
      </c>
      <c r="H243" s="122" t="s">
        <v>942</v>
      </c>
      <c r="I243" s="89" t="s">
        <v>878</v>
      </c>
      <c r="J243" s="73" t="s">
        <v>779</v>
      </c>
      <c r="K243" s="90"/>
      <c r="L243" s="67"/>
      <c r="M243" s="16"/>
      <c r="N243" s="45"/>
      <c r="O243" s="45"/>
      <c r="P243" s="94"/>
      <c r="Q243" s="94"/>
      <c r="R243" s="94"/>
      <c r="S243" s="94"/>
      <c r="T243" s="94"/>
      <c r="U243" s="94"/>
      <c r="V243" s="94"/>
      <c r="W243" s="94"/>
    </row>
    <row r="244" spans="1:23" s="3" customFormat="1" ht="16.2" customHeight="1" x14ac:dyDescent="0.3">
      <c r="A244" s="127">
        <v>237</v>
      </c>
      <c r="B244" s="216"/>
      <c r="C244" s="202"/>
      <c r="D244" s="202"/>
      <c r="E244" s="208"/>
      <c r="F244" s="120" t="s">
        <v>869</v>
      </c>
      <c r="G244" s="126" t="s">
        <v>517</v>
      </c>
      <c r="H244" s="122" t="s">
        <v>943</v>
      </c>
      <c r="I244" s="89" t="s">
        <v>878</v>
      </c>
      <c r="J244" s="73" t="s">
        <v>779</v>
      </c>
      <c r="K244" s="90"/>
      <c r="L244" s="67"/>
      <c r="M244" s="16"/>
      <c r="N244" s="45"/>
      <c r="O244" s="45"/>
      <c r="P244" s="94"/>
      <c r="Q244" s="94"/>
      <c r="R244" s="94"/>
      <c r="S244" s="94"/>
      <c r="T244" s="94"/>
      <c r="U244" s="94"/>
      <c r="V244" s="94"/>
      <c r="W244" s="94"/>
    </row>
    <row r="245" spans="1:23" s="3" customFormat="1" ht="16.2" customHeight="1" x14ac:dyDescent="0.3">
      <c r="A245" s="127">
        <v>238</v>
      </c>
      <c r="B245" s="216"/>
      <c r="C245" s="202"/>
      <c r="D245" s="202"/>
      <c r="E245" s="208"/>
      <c r="F245" s="120" t="s">
        <v>869</v>
      </c>
      <c r="G245" s="126" t="s">
        <v>519</v>
      </c>
      <c r="H245" s="122" t="s">
        <v>944</v>
      </c>
      <c r="I245" s="89" t="s">
        <v>878</v>
      </c>
      <c r="J245" s="73" t="s">
        <v>779</v>
      </c>
      <c r="K245" s="90"/>
      <c r="L245" s="67"/>
      <c r="M245" s="16"/>
      <c r="N245" s="45"/>
      <c r="O245" s="45"/>
      <c r="P245" s="94"/>
      <c r="Q245" s="94"/>
      <c r="R245" s="94"/>
      <c r="S245" s="94"/>
      <c r="T245" s="94"/>
      <c r="U245" s="94"/>
      <c r="V245" s="94"/>
      <c r="W245" s="94"/>
    </row>
    <row r="246" spans="1:23" s="3" customFormat="1" ht="16.2" customHeight="1" x14ac:dyDescent="0.3">
      <c r="A246" s="127">
        <v>239</v>
      </c>
      <c r="B246" s="216"/>
      <c r="C246" s="202"/>
      <c r="D246" s="202"/>
      <c r="E246" s="208"/>
      <c r="F246" s="120" t="s">
        <v>869</v>
      </c>
      <c r="G246" s="126" t="s">
        <v>521</v>
      </c>
      <c r="H246" s="122" t="s">
        <v>945</v>
      </c>
      <c r="I246" s="89" t="s">
        <v>878</v>
      </c>
      <c r="J246" s="73" t="s">
        <v>779</v>
      </c>
      <c r="K246" s="90"/>
      <c r="L246" s="67"/>
      <c r="M246" s="16"/>
      <c r="N246" s="45"/>
      <c r="O246" s="45"/>
      <c r="P246" s="94"/>
      <c r="Q246" s="94"/>
      <c r="R246" s="94"/>
      <c r="S246" s="94"/>
      <c r="T246" s="94"/>
      <c r="U246" s="94"/>
      <c r="V246" s="94"/>
      <c r="W246" s="94"/>
    </row>
    <row r="247" spans="1:23" s="3" customFormat="1" ht="16.2" customHeight="1" x14ac:dyDescent="0.3">
      <c r="A247" s="127">
        <v>240</v>
      </c>
      <c r="B247" s="216"/>
      <c r="C247" s="202"/>
      <c r="D247" s="202"/>
      <c r="E247" s="208"/>
      <c r="F247" s="120" t="s">
        <v>869</v>
      </c>
      <c r="G247" s="126" t="s">
        <v>523</v>
      </c>
      <c r="H247" s="122" t="s">
        <v>946</v>
      </c>
      <c r="I247" s="89" t="s">
        <v>878</v>
      </c>
      <c r="J247" s="73" t="s">
        <v>779</v>
      </c>
      <c r="K247" s="90"/>
      <c r="L247" s="67"/>
      <c r="M247" s="16"/>
      <c r="N247" s="45"/>
      <c r="O247" s="45"/>
      <c r="P247" s="94"/>
      <c r="Q247" s="94"/>
      <c r="R247" s="94"/>
      <c r="S247" s="94"/>
      <c r="T247" s="94"/>
      <c r="U247" s="94"/>
      <c r="V247" s="94"/>
      <c r="W247" s="94"/>
    </row>
    <row r="248" spans="1:23" s="3" customFormat="1" ht="16.2" customHeight="1" x14ac:dyDescent="0.3">
      <c r="A248" s="127">
        <v>241</v>
      </c>
      <c r="B248" s="216"/>
      <c r="C248" s="202"/>
      <c r="D248" s="202"/>
      <c r="E248" s="208"/>
      <c r="F248" s="120" t="s">
        <v>869</v>
      </c>
      <c r="G248" s="126" t="s">
        <v>525</v>
      </c>
      <c r="H248" s="122" t="s">
        <v>947</v>
      </c>
      <c r="I248" s="89" t="s">
        <v>878</v>
      </c>
      <c r="J248" s="88"/>
      <c r="K248" s="73" t="s">
        <v>779</v>
      </c>
      <c r="L248" s="67"/>
      <c r="M248" s="16"/>
      <c r="N248" s="45"/>
      <c r="O248" s="45"/>
      <c r="P248" s="104"/>
      <c r="Q248" s="94"/>
      <c r="R248" s="94"/>
      <c r="S248" s="94"/>
      <c r="T248" s="94"/>
      <c r="U248" s="94"/>
      <c r="V248" s="94"/>
      <c r="W248" s="94"/>
    </row>
    <row r="249" spans="1:23" s="3" customFormat="1" ht="16.2" customHeight="1" x14ac:dyDescent="0.3">
      <c r="A249" s="127">
        <v>242</v>
      </c>
      <c r="B249" s="216"/>
      <c r="C249" s="202"/>
      <c r="D249" s="202"/>
      <c r="E249" s="208"/>
      <c r="F249" s="120" t="s">
        <v>869</v>
      </c>
      <c r="G249" s="126" t="s">
        <v>528</v>
      </c>
      <c r="H249" s="122" t="s">
        <v>1080</v>
      </c>
      <c r="I249" s="89" t="s">
        <v>878</v>
      </c>
      <c r="J249" s="88"/>
      <c r="K249" s="73" t="s">
        <v>779</v>
      </c>
      <c r="L249" s="67"/>
      <c r="M249" s="16"/>
      <c r="N249" s="45"/>
      <c r="O249" s="45"/>
      <c r="P249" s="104"/>
      <c r="Q249" s="94"/>
      <c r="R249" s="94"/>
      <c r="S249" s="94"/>
      <c r="T249" s="94"/>
      <c r="U249" s="94"/>
      <c r="V249" s="94"/>
      <c r="W249" s="94"/>
    </row>
    <row r="250" spans="1:23" s="3" customFormat="1" ht="16.2" customHeight="1" x14ac:dyDescent="0.3">
      <c r="A250" s="127">
        <v>243</v>
      </c>
      <c r="B250" s="216"/>
      <c r="C250" s="202"/>
      <c r="D250" s="202"/>
      <c r="E250" s="208"/>
      <c r="F250" s="120" t="s">
        <v>869</v>
      </c>
      <c r="G250" s="126" t="s">
        <v>530</v>
      </c>
      <c r="H250" s="122" t="s">
        <v>1079</v>
      </c>
      <c r="I250" s="89" t="s">
        <v>878</v>
      </c>
      <c r="J250" s="73" t="s">
        <v>779</v>
      </c>
      <c r="K250" s="90"/>
      <c r="L250" s="67"/>
      <c r="M250" s="16"/>
      <c r="N250" s="45"/>
      <c r="O250" s="45"/>
      <c r="P250" s="94"/>
      <c r="Q250" s="94"/>
      <c r="R250" s="94"/>
      <c r="S250" s="94"/>
      <c r="T250" s="94"/>
      <c r="U250" s="94"/>
      <c r="V250" s="94"/>
      <c r="W250" s="94"/>
    </row>
    <row r="251" spans="1:23" s="3" customFormat="1" ht="16.2" customHeight="1" x14ac:dyDescent="0.3">
      <c r="A251" s="127">
        <v>244</v>
      </c>
      <c r="B251" s="216"/>
      <c r="C251" s="202"/>
      <c r="D251" s="202"/>
      <c r="E251" s="208"/>
      <c r="F251" s="120" t="s">
        <v>869</v>
      </c>
      <c r="G251" s="126" t="s">
        <v>532</v>
      </c>
      <c r="H251" s="122" t="s">
        <v>1078</v>
      </c>
      <c r="I251" s="89" t="s">
        <v>878</v>
      </c>
      <c r="J251" s="73" t="s">
        <v>779</v>
      </c>
      <c r="K251" s="90"/>
      <c r="L251" s="67"/>
      <c r="M251" s="16"/>
      <c r="N251" s="45"/>
      <c r="O251" s="45"/>
      <c r="P251" s="94"/>
      <c r="Q251" s="94"/>
      <c r="R251" s="94"/>
      <c r="S251" s="94"/>
      <c r="T251" s="94"/>
      <c r="U251" s="94"/>
      <c r="V251" s="94"/>
      <c r="W251" s="94"/>
    </row>
    <row r="252" spans="1:23" s="3" customFormat="1" ht="16.2" customHeight="1" x14ac:dyDescent="0.3">
      <c r="A252" s="127">
        <v>245</v>
      </c>
      <c r="B252" s="216"/>
      <c r="C252" s="202"/>
      <c r="D252" s="202"/>
      <c r="E252" s="208"/>
      <c r="F252" s="120" t="s">
        <v>869</v>
      </c>
      <c r="G252" s="126" t="s">
        <v>534</v>
      </c>
      <c r="H252" s="122" t="s">
        <v>1077</v>
      </c>
      <c r="I252" s="89" t="s">
        <v>878</v>
      </c>
      <c r="J252" s="73" t="s">
        <v>779</v>
      </c>
      <c r="K252" s="90"/>
      <c r="L252" s="67"/>
      <c r="M252" s="16"/>
      <c r="N252" s="45"/>
      <c r="O252" s="45"/>
      <c r="P252" s="94"/>
      <c r="Q252" s="94"/>
      <c r="R252" s="94"/>
      <c r="S252" s="94"/>
      <c r="T252" s="94"/>
      <c r="U252" s="94"/>
      <c r="V252" s="94"/>
      <c r="W252" s="94"/>
    </row>
    <row r="253" spans="1:23" s="3" customFormat="1" ht="16.2" customHeight="1" x14ac:dyDescent="0.3">
      <c r="A253" s="127">
        <v>246</v>
      </c>
      <c r="B253" s="216"/>
      <c r="C253" s="202"/>
      <c r="D253" s="202"/>
      <c r="E253" s="208"/>
      <c r="F253" s="120" t="s">
        <v>869</v>
      </c>
      <c r="G253" s="126" t="s">
        <v>536</v>
      </c>
      <c r="H253" s="122" t="s">
        <v>1076</v>
      </c>
      <c r="I253" s="89" t="s">
        <v>878</v>
      </c>
      <c r="J253" s="73" t="s">
        <v>779</v>
      </c>
      <c r="K253" s="90"/>
      <c r="L253" s="67"/>
      <c r="M253" s="16"/>
      <c r="N253" s="45"/>
      <c r="O253" s="45"/>
      <c r="P253" s="94"/>
      <c r="Q253" s="94"/>
      <c r="R253" s="94"/>
      <c r="S253" s="94"/>
      <c r="T253" s="94"/>
      <c r="U253" s="94"/>
      <c r="V253" s="94"/>
      <c r="W253" s="94"/>
    </row>
    <row r="254" spans="1:23" s="3" customFormat="1" ht="16.2" customHeight="1" x14ac:dyDescent="0.3">
      <c r="A254" s="127">
        <v>247</v>
      </c>
      <c r="B254" s="216"/>
      <c r="C254" s="202"/>
      <c r="D254" s="202"/>
      <c r="E254" s="208"/>
      <c r="F254" s="120" t="s">
        <v>869</v>
      </c>
      <c r="G254" s="126" t="s">
        <v>538</v>
      </c>
      <c r="H254" s="122" t="s">
        <v>1075</v>
      </c>
      <c r="I254" s="89" t="s">
        <v>878</v>
      </c>
      <c r="J254" s="88"/>
      <c r="K254" s="73" t="s">
        <v>779</v>
      </c>
      <c r="L254" s="67"/>
      <c r="M254" s="16"/>
      <c r="N254" s="45"/>
      <c r="O254" s="45"/>
      <c r="P254" s="94"/>
      <c r="Q254" s="94"/>
      <c r="R254" s="94"/>
      <c r="S254" s="94"/>
      <c r="T254" s="94"/>
      <c r="U254" s="94"/>
      <c r="V254" s="94"/>
      <c r="W254" s="94"/>
    </row>
    <row r="255" spans="1:23" s="3" customFormat="1" ht="16.2" customHeight="1" x14ac:dyDescent="0.3">
      <c r="A255" s="127">
        <v>248</v>
      </c>
      <c r="B255" s="216"/>
      <c r="C255" s="202"/>
      <c r="D255" s="202"/>
      <c r="E255" s="208"/>
      <c r="F255" s="120" t="s">
        <v>869</v>
      </c>
      <c r="G255" s="126" t="s">
        <v>541</v>
      </c>
      <c r="H255" s="122" t="s">
        <v>1074</v>
      </c>
      <c r="I255" s="89" t="s">
        <v>878</v>
      </c>
      <c r="J255" s="73" t="s">
        <v>779</v>
      </c>
      <c r="K255" s="90"/>
      <c r="L255" s="67"/>
      <c r="M255" s="16"/>
      <c r="N255" s="45"/>
      <c r="O255" s="45"/>
      <c r="P255" s="94"/>
      <c r="Q255" s="94"/>
      <c r="R255" s="94"/>
      <c r="S255" s="94"/>
      <c r="T255" s="94"/>
      <c r="U255" s="94"/>
      <c r="V255" s="94"/>
      <c r="W255" s="94"/>
    </row>
    <row r="256" spans="1:23" s="3" customFormat="1" ht="16.2" customHeight="1" x14ac:dyDescent="0.3">
      <c r="A256" s="127">
        <v>249</v>
      </c>
      <c r="B256" s="216"/>
      <c r="C256" s="202"/>
      <c r="D256" s="202"/>
      <c r="E256" s="208"/>
      <c r="F256" s="120" t="s">
        <v>869</v>
      </c>
      <c r="G256" s="126" t="s">
        <v>543</v>
      </c>
      <c r="H256" s="122" t="s">
        <v>1073</v>
      </c>
      <c r="I256" s="89" t="s">
        <v>878</v>
      </c>
      <c r="J256" s="73" t="s">
        <v>779</v>
      </c>
      <c r="K256" s="90"/>
      <c r="L256" s="67"/>
      <c r="M256" s="16"/>
      <c r="N256" s="45"/>
      <c r="O256" s="45"/>
      <c r="P256" s="94"/>
      <c r="Q256" s="94"/>
      <c r="R256" s="94"/>
      <c r="S256" s="94"/>
      <c r="T256" s="94"/>
      <c r="U256" s="94"/>
      <c r="V256" s="94"/>
      <c r="W256" s="94"/>
    </row>
    <row r="257" spans="1:23" s="3" customFormat="1" ht="16.2" customHeight="1" x14ac:dyDescent="0.3">
      <c r="A257" s="127">
        <v>250</v>
      </c>
      <c r="B257" s="216"/>
      <c r="C257" s="202"/>
      <c r="D257" s="202"/>
      <c r="E257" s="208"/>
      <c r="F257" s="120" t="s">
        <v>869</v>
      </c>
      <c r="G257" s="126" t="s">
        <v>545</v>
      </c>
      <c r="H257" s="122" t="s">
        <v>1072</v>
      </c>
      <c r="I257" s="89" t="s">
        <v>878</v>
      </c>
      <c r="J257" s="73" t="s">
        <v>779</v>
      </c>
      <c r="K257" s="90"/>
      <c r="L257" s="67"/>
      <c r="M257" s="16"/>
      <c r="N257" s="45"/>
      <c r="O257" s="45"/>
      <c r="P257" s="94"/>
      <c r="Q257" s="94"/>
      <c r="R257" s="94"/>
      <c r="S257" s="94"/>
      <c r="T257" s="94"/>
      <c r="U257" s="94"/>
      <c r="V257" s="94"/>
      <c r="W257" s="94"/>
    </row>
    <row r="258" spans="1:23" s="3" customFormat="1" ht="16.2" customHeight="1" x14ac:dyDescent="0.3">
      <c r="A258" s="127">
        <v>251</v>
      </c>
      <c r="B258" s="216"/>
      <c r="C258" s="202"/>
      <c r="D258" s="202"/>
      <c r="E258" s="208"/>
      <c r="F258" s="120" t="s">
        <v>869</v>
      </c>
      <c r="G258" s="126" t="s">
        <v>547</v>
      </c>
      <c r="H258" s="122" t="s">
        <v>1071</v>
      </c>
      <c r="I258" s="89" t="s">
        <v>878</v>
      </c>
      <c r="J258" s="73" t="s">
        <v>779</v>
      </c>
      <c r="K258" s="90"/>
      <c r="L258" s="67"/>
      <c r="M258" s="16"/>
      <c r="N258" s="45"/>
      <c r="O258" s="45"/>
      <c r="P258" s="94"/>
      <c r="Q258" s="94"/>
      <c r="R258" s="94"/>
      <c r="S258" s="94"/>
      <c r="T258" s="94"/>
      <c r="U258" s="94"/>
      <c r="V258" s="94"/>
      <c r="W258" s="94"/>
    </row>
    <row r="259" spans="1:23" s="3" customFormat="1" ht="16.2" customHeight="1" x14ac:dyDescent="0.3">
      <c r="A259" s="127">
        <v>252</v>
      </c>
      <c r="B259" s="216"/>
      <c r="C259" s="202"/>
      <c r="D259" s="202"/>
      <c r="E259" s="208"/>
      <c r="F259" s="120" t="s">
        <v>869</v>
      </c>
      <c r="G259" s="126" t="s">
        <v>549</v>
      </c>
      <c r="H259" s="122" t="s">
        <v>1070</v>
      </c>
      <c r="I259" s="89" t="s">
        <v>878</v>
      </c>
      <c r="J259" s="73" t="s">
        <v>779</v>
      </c>
      <c r="K259" s="90"/>
      <c r="L259" s="67"/>
      <c r="M259" s="16"/>
      <c r="N259" s="45"/>
      <c r="O259" s="45"/>
      <c r="P259" s="94"/>
      <c r="Q259" s="94"/>
      <c r="R259" s="94"/>
      <c r="S259" s="94"/>
      <c r="T259" s="94"/>
      <c r="U259" s="94"/>
      <c r="V259" s="94"/>
      <c r="W259" s="94"/>
    </row>
    <row r="260" spans="1:23" s="3" customFormat="1" ht="16.2" customHeight="1" x14ac:dyDescent="0.3">
      <c r="A260" s="127">
        <v>253</v>
      </c>
      <c r="B260" s="216"/>
      <c r="C260" s="202"/>
      <c r="D260" s="202"/>
      <c r="E260" s="208"/>
      <c r="F260" s="120" t="s">
        <v>869</v>
      </c>
      <c r="G260" s="126" t="s">
        <v>551</v>
      </c>
      <c r="H260" s="122" t="s">
        <v>1069</v>
      </c>
      <c r="I260" s="89" t="s">
        <v>878</v>
      </c>
      <c r="J260" s="73" t="s">
        <v>779</v>
      </c>
      <c r="K260" s="90"/>
      <c r="L260" s="67"/>
      <c r="M260" s="16"/>
      <c r="N260" s="45"/>
      <c r="O260" s="45"/>
      <c r="P260" s="94"/>
      <c r="Q260" s="94"/>
      <c r="R260" s="94"/>
      <c r="S260" s="94"/>
      <c r="T260" s="94"/>
      <c r="U260" s="94"/>
      <c r="V260" s="94"/>
      <c r="W260" s="94"/>
    </row>
    <row r="261" spans="1:23" s="3" customFormat="1" ht="16.2" customHeight="1" x14ac:dyDescent="0.3">
      <c r="A261" s="127">
        <v>254</v>
      </c>
      <c r="B261" s="216"/>
      <c r="C261" s="202"/>
      <c r="D261" s="202"/>
      <c r="E261" s="208"/>
      <c r="F261" s="120" t="s">
        <v>869</v>
      </c>
      <c r="G261" s="126" t="s">
        <v>553</v>
      </c>
      <c r="H261" s="122" t="s">
        <v>1068</v>
      </c>
      <c r="I261" s="89" t="s">
        <v>878</v>
      </c>
      <c r="J261" s="73" t="s">
        <v>779</v>
      </c>
      <c r="K261" s="90"/>
      <c r="L261" s="67"/>
      <c r="M261" s="16"/>
      <c r="N261" s="45"/>
      <c r="O261" s="45"/>
      <c r="P261" s="94"/>
      <c r="Q261" s="94"/>
      <c r="R261" s="94"/>
      <c r="S261" s="94"/>
      <c r="T261" s="94"/>
      <c r="U261" s="94"/>
      <c r="V261" s="94"/>
      <c r="W261" s="94"/>
    </row>
    <row r="262" spans="1:23" s="3" customFormat="1" ht="16.2" customHeight="1" x14ac:dyDescent="0.3">
      <c r="A262" s="127">
        <v>255</v>
      </c>
      <c r="B262" s="216"/>
      <c r="C262" s="202"/>
      <c r="D262" s="202"/>
      <c r="E262" s="208"/>
      <c r="F262" s="120" t="s">
        <v>869</v>
      </c>
      <c r="G262" s="126" t="s">
        <v>555</v>
      </c>
      <c r="H262" s="122" t="s">
        <v>1067</v>
      </c>
      <c r="I262" s="89" t="s">
        <v>878</v>
      </c>
      <c r="J262" s="73" t="s">
        <v>779</v>
      </c>
      <c r="K262" s="90"/>
      <c r="L262" s="67"/>
      <c r="M262" s="16"/>
      <c r="N262" s="45"/>
      <c r="O262" s="45"/>
      <c r="P262" s="94"/>
      <c r="Q262" s="94"/>
      <c r="R262" s="94"/>
      <c r="S262" s="94"/>
      <c r="T262" s="94"/>
      <c r="U262" s="94"/>
      <c r="V262" s="94"/>
      <c r="W262" s="94"/>
    </row>
    <row r="263" spans="1:23" s="3" customFormat="1" ht="16.2" customHeight="1" x14ac:dyDescent="0.3">
      <c r="A263" s="127">
        <v>256</v>
      </c>
      <c r="B263" s="216"/>
      <c r="C263" s="202"/>
      <c r="D263" s="202"/>
      <c r="E263" s="208"/>
      <c r="F263" s="120" t="s">
        <v>869</v>
      </c>
      <c r="G263" s="126" t="s">
        <v>557</v>
      </c>
      <c r="H263" s="122" t="s">
        <v>1066</v>
      </c>
      <c r="I263" s="89" t="s">
        <v>878</v>
      </c>
      <c r="J263" s="88"/>
      <c r="K263" s="73" t="s">
        <v>779</v>
      </c>
      <c r="L263" s="67"/>
      <c r="M263" s="16"/>
      <c r="N263" s="45"/>
      <c r="O263" s="45"/>
      <c r="P263" s="94"/>
      <c r="Q263" s="94"/>
      <c r="R263" s="94"/>
      <c r="S263" s="94"/>
      <c r="T263" s="94"/>
      <c r="U263" s="94"/>
      <c r="V263" s="94"/>
      <c r="W263" s="94"/>
    </row>
    <row r="264" spans="1:23" s="3" customFormat="1" ht="16.2" customHeight="1" x14ac:dyDescent="0.3">
      <c r="A264" s="127">
        <v>257</v>
      </c>
      <c r="B264" s="216"/>
      <c r="C264" s="202"/>
      <c r="D264" s="202"/>
      <c r="E264" s="208"/>
      <c r="F264" s="120" t="s">
        <v>869</v>
      </c>
      <c r="G264" s="126" t="s">
        <v>559</v>
      </c>
      <c r="H264" s="122" t="s">
        <v>1065</v>
      </c>
      <c r="I264" s="89" t="s">
        <v>878</v>
      </c>
      <c r="J264" s="88"/>
      <c r="K264" s="73" t="s">
        <v>779</v>
      </c>
      <c r="L264" s="67"/>
      <c r="M264" s="16"/>
      <c r="N264" s="45"/>
      <c r="O264" s="45"/>
      <c r="P264" s="94"/>
      <c r="Q264" s="94"/>
      <c r="R264" s="94"/>
      <c r="S264" s="94"/>
      <c r="T264" s="94"/>
      <c r="U264" s="94"/>
      <c r="V264" s="94"/>
      <c r="W264" s="94"/>
    </row>
    <row r="265" spans="1:23" s="3" customFormat="1" ht="16.2" customHeight="1" x14ac:dyDescent="0.3">
      <c r="A265" s="127">
        <v>258</v>
      </c>
      <c r="B265" s="216"/>
      <c r="C265" s="202"/>
      <c r="D265" s="202"/>
      <c r="E265" s="208"/>
      <c r="F265" s="120" t="s">
        <v>869</v>
      </c>
      <c r="G265" s="126" t="s">
        <v>561</v>
      </c>
      <c r="H265" s="122" t="s">
        <v>1064</v>
      </c>
      <c r="I265" s="89" t="s">
        <v>878</v>
      </c>
      <c r="J265" s="73" t="s">
        <v>779</v>
      </c>
      <c r="K265" s="90"/>
      <c r="L265" s="67"/>
      <c r="M265" s="16"/>
      <c r="N265" s="45"/>
      <c r="O265" s="45"/>
      <c r="P265" s="94"/>
      <c r="Q265" s="94"/>
      <c r="R265" s="94"/>
      <c r="S265" s="94"/>
      <c r="T265" s="94"/>
      <c r="U265" s="94"/>
      <c r="V265" s="94"/>
      <c r="W265" s="94"/>
    </row>
    <row r="266" spans="1:23" s="3" customFormat="1" ht="16.2" customHeight="1" x14ac:dyDescent="0.3">
      <c r="A266" s="127">
        <v>259</v>
      </c>
      <c r="B266" s="216"/>
      <c r="C266" s="202"/>
      <c r="D266" s="202"/>
      <c r="E266" s="208"/>
      <c r="F266" s="120" t="s">
        <v>869</v>
      </c>
      <c r="G266" s="126" t="s">
        <v>563</v>
      </c>
      <c r="H266" s="122" t="s">
        <v>1063</v>
      </c>
      <c r="I266" s="89" t="s">
        <v>878</v>
      </c>
      <c r="J266" s="73" t="s">
        <v>779</v>
      </c>
      <c r="K266" s="90"/>
      <c r="L266" s="67"/>
      <c r="M266" s="16"/>
      <c r="N266" s="45"/>
      <c r="O266" s="45"/>
      <c r="P266" s="94"/>
      <c r="Q266" s="94"/>
      <c r="R266" s="94"/>
      <c r="S266" s="94"/>
      <c r="T266" s="94"/>
      <c r="U266" s="94"/>
      <c r="V266" s="94"/>
      <c r="W266" s="94"/>
    </row>
    <row r="267" spans="1:23" s="3" customFormat="1" ht="16.2" customHeight="1" x14ac:dyDescent="0.3">
      <c r="A267" s="127">
        <v>260</v>
      </c>
      <c r="B267" s="216"/>
      <c r="C267" s="202"/>
      <c r="D267" s="202"/>
      <c r="E267" s="208"/>
      <c r="F267" s="120" t="s">
        <v>869</v>
      </c>
      <c r="G267" s="126" t="s">
        <v>565</v>
      </c>
      <c r="H267" s="122" t="s">
        <v>1062</v>
      </c>
      <c r="I267" s="89" t="s">
        <v>878</v>
      </c>
      <c r="J267" s="88"/>
      <c r="K267" s="73" t="s">
        <v>779</v>
      </c>
      <c r="L267" s="67"/>
      <c r="M267" s="16"/>
      <c r="N267" s="45"/>
      <c r="O267" s="45"/>
      <c r="P267" s="94"/>
      <c r="Q267" s="94"/>
      <c r="R267" s="94"/>
      <c r="S267" s="94"/>
      <c r="T267" s="94"/>
      <c r="U267" s="94"/>
      <c r="V267" s="94"/>
      <c r="W267" s="94"/>
    </row>
    <row r="268" spans="1:23" s="3" customFormat="1" ht="16.2" customHeight="1" x14ac:dyDescent="0.3">
      <c r="A268" s="127">
        <v>261</v>
      </c>
      <c r="B268" s="216"/>
      <c r="C268" s="202"/>
      <c r="D268" s="202"/>
      <c r="E268" s="208"/>
      <c r="F268" s="120" t="s">
        <v>869</v>
      </c>
      <c r="G268" s="126" t="s">
        <v>568</v>
      </c>
      <c r="H268" s="122" t="s">
        <v>1061</v>
      </c>
      <c r="I268" s="89" t="s">
        <v>878</v>
      </c>
      <c r="J268" s="88"/>
      <c r="K268" s="73" t="s">
        <v>779</v>
      </c>
      <c r="L268" s="67"/>
      <c r="M268" s="16"/>
      <c r="N268" s="45"/>
      <c r="O268" s="45"/>
      <c r="P268" s="94"/>
      <c r="Q268" s="94"/>
      <c r="R268" s="94"/>
      <c r="S268" s="94"/>
      <c r="T268" s="94"/>
      <c r="U268" s="94"/>
      <c r="V268" s="94"/>
      <c r="W268" s="94"/>
    </row>
    <row r="269" spans="1:23" s="3" customFormat="1" ht="16.2" customHeight="1" x14ac:dyDescent="0.3">
      <c r="A269" s="127">
        <v>262</v>
      </c>
      <c r="B269" s="216"/>
      <c r="C269" s="202"/>
      <c r="D269" s="202"/>
      <c r="E269" s="208"/>
      <c r="F269" s="120" t="s">
        <v>869</v>
      </c>
      <c r="G269" s="126" t="s">
        <v>570</v>
      </c>
      <c r="H269" s="122" t="s">
        <v>1060</v>
      </c>
      <c r="I269" s="89" t="s">
        <v>878</v>
      </c>
      <c r="J269" s="73" t="s">
        <v>779</v>
      </c>
      <c r="K269" s="90"/>
      <c r="L269" s="67"/>
      <c r="M269" s="16"/>
      <c r="N269" s="45"/>
      <c r="O269" s="45"/>
      <c r="P269" s="94"/>
      <c r="Q269" s="94"/>
      <c r="R269" s="94"/>
      <c r="S269" s="94"/>
      <c r="T269" s="94"/>
      <c r="U269" s="94"/>
      <c r="V269" s="94"/>
      <c r="W269" s="94"/>
    </row>
    <row r="270" spans="1:23" s="3" customFormat="1" ht="16.2" customHeight="1" x14ac:dyDescent="0.3">
      <c r="A270" s="127">
        <v>263</v>
      </c>
      <c r="B270" s="216"/>
      <c r="C270" s="202"/>
      <c r="D270" s="202"/>
      <c r="E270" s="208"/>
      <c r="F270" s="120" t="s">
        <v>869</v>
      </c>
      <c r="G270" s="126" t="s">
        <v>572</v>
      </c>
      <c r="H270" s="122" t="s">
        <v>1059</v>
      </c>
      <c r="I270" s="89" t="s">
        <v>878</v>
      </c>
      <c r="J270" s="73" t="s">
        <v>779</v>
      </c>
      <c r="K270" s="90"/>
      <c r="L270" s="67"/>
      <c r="M270" s="16"/>
      <c r="N270" s="45"/>
      <c r="O270" s="45"/>
      <c r="P270" s="94"/>
      <c r="Q270" s="94"/>
      <c r="R270" s="94"/>
      <c r="S270" s="94"/>
      <c r="T270" s="94"/>
      <c r="U270" s="94"/>
      <c r="V270" s="94"/>
      <c r="W270" s="94"/>
    </row>
    <row r="271" spans="1:23" s="3" customFormat="1" ht="16.2" customHeight="1" x14ac:dyDescent="0.3">
      <c r="A271" s="127">
        <v>264</v>
      </c>
      <c r="B271" s="216"/>
      <c r="C271" s="202"/>
      <c r="D271" s="202"/>
      <c r="E271" s="208"/>
      <c r="F271" s="120" t="s">
        <v>869</v>
      </c>
      <c r="G271" s="126" t="s">
        <v>574</v>
      </c>
      <c r="H271" s="122" t="s">
        <v>1058</v>
      </c>
      <c r="I271" s="89" t="s">
        <v>878</v>
      </c>
      <c r="J271" s="88"/>
      <c r="K271" s="73" t="s">
        <v>779</v>
      </c>
      <c r="L271" s="67"/>
      <c r="M271" s="16"/>
      <c r="N271" s="45"/>
      <c r="O271" s="45"/>
      <c r="P271" s="94"/>
      <c r="Q271" s="94"/>
      <c r="R271" s="94"/>
      <c r="S271" s="94"/>
      <c r="T271" s="94"/>
      <c r="U271" s="94"/>
      <c r="V271" s="94"/>
      <c r="W271" s="94"/>
    </row>
    <row r="272" spans="1:23" s="3" customFormat="1" ht="16.2" customHeight="1" x14ac:dyDescent="0.3">
      <c r="A272" s="127">
        <v>265</v>
      </c>
      <c r="B272" s="216"/>
      <c r="C272" s="202"/>
      <c r="D272" s="202"/>
      <c r="E272" s="208"/>
      <c r="F272" s="120" t="s">
        <v>869</v>
      </c>
      <c r="G272" s="126" t="s">
        <v>576</v>
      </c>
      <c r="H272" s="122" t="s">
        <v>1057</v>
      </c>
      <c r="I272" s="89" t="s">
        <v>878</v>
      </c>
      <c r="J272" s="88"/>
      <c r="K272" s="73" t="s">
        <v>779</v>
      </c>
      <c r="L272" s="67"/>
      <c r="M272" s="16"/>
      <c r="N272" s="45"/>
      <c r="O272" s="45"/>
      <c r="P272" s="94"/>
      <c r="Q272" s="94"/>
      <c r="R272" s="94"/>
      <c r="S272" s="94"/>
      <c r="T272" s="94"/>
      <c r="U272" s="94"/>
      <c r="V272" s="94"/>
      <c r="W272" s="94"/>
    </row>
    <row r="273" spans="1:23" s="3" customFormat="1" ht="16.2" customHeight="1" x14ac:dyDescent="0.3">
      <c r="A273" s="127">
        <v>266</v>
      </c>
      <c r="B273" s="216"/>
      <c r="C273" s="202"/>
      <c r="D273" s="202"/>
      <c r="E273" s="208"/>
      <c r="F273" s="120" t="s">
        <v>869</v>
      </c>
      <c r="G273" s="126" t="s">
        <v>578</v>
      </c>
      <c r="H273" s="122" t="s">
        <v>948</v>
      </c>
      <c r="I273" s="89" t="s">
        <v>878</v>
      </c>
      <c r="J273" s="73" t="s">
        <v>779</v>
      </c>
      <c r="K273" s="90"/>
      <c r="L273" s="67"/>
      <c r="M273" s="16"/>
      <c r="N273" s="45"/>
      <c r="O273" s="45"/>
      <c r="P273" s="94"/>
      <c r="Q273" s="94"/>
      <c r="R273" s="94"/>
      <c r="S273" s="94"/>
      <c r="T273" s="94"/>
      <c r="U273" s="94"/>
      <c r="V273" s="94"/>
      <c r="W273" s="94"/>
    </row>
    <row r="274" spans="1:23" s="3" customFormat="1" ht="16.2" customHeight="1" x14ac:dyDescent="0.3">
      <c r="A274" s="127">
        <v>267</v>
      </c>
      <c r="B274" s="216"/>
      <c r="C274" s="202"/>
      <c r="D274" s="202"/>
      <c r="E274" s="208"/>
      <c r="F274" s="120" t="s">
        <v>869</v>
      </c>
      <c r="G274" s="126" t="s">
        <v>580</v>
      </c>
      <c r="H274" s="122" t="s">
        <v>1136</v>
      </c>
      <c r="I274" s="89" t="s">
        <v>878</v>
      </c>
      <c r="J274" s="73" t="s">
        <v>779</v>
      </c>
      <c r="K274" s="90"/>
      <c r="L274" s="67"/>
      <c r="M274" s="16"/>
      <c r="N274" s="45"/>
      <c r="O274" s="45"/>
      <c r="P274" s="94"/>
      <c r="Q274" s="94"/>
      <c r="R274" s="94"/>
      <c r="S274" s="94"/>
      <c r="T274" s="94"/>
      <c r="U274" s="94"/>
      <c r="V274" s="94"/>
      <c r="W274" s="94"/>
    </row>
    <row r="275" spans="1:23" s="3" customFormat="1" ht="16.2" customHeight="1" x14ac:dyDescent="0.3">
      <c r="A275" s="127">
        <v>268</v>
      </c>
      <c r="B275" s="216"/>
      <c r="C275" s="202"/>
      <c r="D275" s="202"/>
      <c r="E275" s="208"/>
      <c r="F275" s="120" t="s">
        <v>869</v>
      </c>
      <c r="G275" s="126" t="s">
        <v>582</v>
      </c>
      <c r="H275" s="122" t="s">
        <v>1132</v>
      </c>
      <c r="I275" s="89" t="s">
        <v>878</v>
      </c>
      <c r="J275" s="88"/>
      <c r="K275" s="73" t="s">
        <v>779</v>
      </c>
      <c r="L275" s="67"/>
      <c r="M275" s="16"/>
      <c r="N275" s="45"/>
      <c r="O275" s="45"/>
      <c r="P275" s="94"/>
      <c r="Q275" s="94"/>
      <c r="R275" s="94"/>
      <c r="S275" s="94"/>
      <c r="T275" s="94"/>
      <c r="U275" s="94"/>
      <c r="V275" s="94"/>
      <c r="W275" s="94"/>
    </row>
    <row r="276" spans="1:23" s="3" customFormat="1" ht="16.2" customHeight="1" x14ac:dyDescent="0.3">
      <c r="A276" s="127">
        <v>269</v>
      </c>
      <c r="B276" s="216"/>
      <c r="C276" s="202"/>
      <c r="D276" s="202"/>
      <c r="E276" s="208"/>
      <c r="F276" s="120" t="s">
        <v>869</v>
      </c>
      <c r="G276" s="126" t="s">
        <v>584</v>
      </c>
      <c r="H276" s="122" t="s">
        <v>1133</v>
      </c>
      <c r="I276" s="89" t="s">
        <v>878</v>
      </c>
      <c r="J276" s="88"/>
      <c r="K276" s="73" t="s">
        <v>779</v>
      </c>
      <c r="L276" s="67"/>
      <c r="M276" s="16"/>
      <c r="N276" s="45"/>
      <c r="O276" s="45"/>
      <c r="P276" s="94"/>
      <c r="Q276" s="94"/>
      <c r="R276" s="94"/>
      <c r="S276" s="94"/>
      <c r="T276" s="94"/>
      <c r="U276" s="94"/>
      <c r="V276" s="94"/>
      <c r="W276" s="94"/>
    </row>
    <row r="277" spans="1:23" s="3" customFormat="1" ht="16.2" customHeight="1" x14ac:dyDescent="0.3">
      <c r="A277" s="127">
        <v>270</v>
      </c>
      <c r="B277" s="216"/>
      <c r="C277" s="202"/>
      <c r="D277" s="202"/>
      <c r="E277" s="208"/>
      <c r="F277" s="120" t="s">
        <v>869</v>
      </c>
      <c r="G277" s="126" t="s">
        <v>586</v>
      </c>
      <c r="H277" s="122" t="s">
        <v>1134</v>
      </c>
      <c r="I277" s="89" t="s">
        <v>878</v>
      </c>
      <c r="J277" s="88"/>
      <c r="K277" s="73" t="s">
        <v>779</v>
      </c>
      <c r="L277" s="67"/>
      <c r="M277" s="16"/>
      <c r="N277" s="45"/>
      <c r="O277" s="45"/>
      <c r="P277" s="94"/>
      <c r="Q277" s="94"/>
      <c r="R277" s="94"/>
      <c r="S277" s="94"/>
      <c r="T277" s="94"/>
      <c r="U277" s="94"/>
      <c r="V277" s="94"/>
      <c r="W277" s="94"/>
    </row>
    <row r="278" spans="1:23" s="3" customFormat="1" ht="16.2" customHeight="1" x14ac:dyDescent="0.3">
      <c r="A278" s="127">
        <v>271</v>
      </c>
      <c r="B278" s="216"/>
      <c r="C278" s="202"/>
      <c r="D278" s="202"/>
      <c r="E278" s="208"/>
      <c r="F278" s="120" t="s">
        <v>869</v>
      </c>
      <c r="G278" s="126" t="s">
        <v>588</v>
      </c>
      <c r="H278" s="122" t="s">
        <v>1135</v>
      </c>
      <c r="I278" s="89" t="s">
        <v>878</v>
      </c>
      <c r="J278" s="73" t="s">
        <v>779</v>
      </c>
      <c r="K278" s="90"/>
      <c r="L278" s="67"/>
      <c r="M278" s="16"/>
      <c r="N278" s="45"/>
      <c r="O278" s="45"/>
      <c r="P278" s="94"/>
      <c r="Q278" s="94"/>
      <c r="R278" s="94"/>
      <c r="S278" s="94"/>
      <c r="T278" s="94"/>
      <c r="U278" s="94"/>
      <c r="V278" s="94"/>
      <c r="W278" s="94"/>
    </row>
    <row r="279" spans="1:23" s="3" customFormat="1" ht="16.2" customHeight="1" x14ac:dyDescent="0.3">
      <c r="A279" s="127">
        <v>272</v>
      </c>
      <c r="B279" s="216"/>
      <c r="C279" s="202"/>
      <c r="D279" s="202"/>
      <c r="E279" s="208"/>
      <c r="F279" s="120" t="s">
        <v>869</v>
      </c>
      <c r="G279" s="126" t="s">
        <v>590</v>
      </c>
      <c r="H279" s="122" t="s">
        <v>1216</v>
      </c>
      <c r="I279" s="89" t="s">
        <v>878</v>
      </c>
      <c r="J279" s="73" t="s">
        <v>779</v>
      </c>
      <c r="K279" s="90"/>
      <c r="L279" s="67"/>
      <c r="M279" s="16"/>
      <c r="N279" s="45"/>
      <c r="O279" s="45"/>
      <c r="P279" s="94"/>
      <c r="Q279" s="94"/>
      <c r="R279" s="94"/>
      <c r="S279" s="94"/>
      <c r="T279" s="94"/>
      <c r="U279" s="94"/>
      <c r="V279" s="94"/>
      <c r="W279" s="94"/>
    </row>
    <row r="280" spans="1:23" s="3" customFormat="1" ht="16.2" customHeight="1" x14ac:dyDescent="0.3">
      <c r="A280" s="127">
        <v>273</v>
      </c>
      <c r="B280" s="216"/>
      <c r="C280" s="202"/>
      <c r="D280" s="202"/>
      <c r="E280" s="208"/>
      <c r="F280" s="120" t="s">
        <v>869</v>
      </c>
      <c r="G280" s="126" t="s">
        <v>592</v>
      </c>
      <c r="H280" s="122" t="s">
        <v>1217</v>
      </c>
      <c r="I280" s="89" t="s">
        <v>878</v>
      </c>
      <c r="J280" s="73" t="s">
        <v>779</v>
      </c>
      <c r="K280" s="90"/>
      <c r="L280" s="67"/>
      <c r="M280" s="31"/>
      <c r="N280" s="45"/>
      <c r="O280" s="45"/>
      <c r="P280" s="94"/>
      <c r="Q280" s="94"/>
      <c r="R280" s="94"/>
      <c r="S280" s="94"/>
      <c r="T280" s="94"/>
      <c r="U280" s="94"/>
      <c r="V280" s="94"/>
      <c r="W280" s="94"/>
    </row>
    <row r="281" spans="1:23" s="3" customFormat="1" ht="16.2" customHeight="1" x14ac:dyDescent="0.3">
      <c r="A281" s="127">
        <v>274</v>
      </c>
      <c r="B281" s="216"/>
      <c r="C281" s="202"/>
      <c r="D281" s="202"/>
      <c r="E281" s="208"/>
      <c r="F281" s="120" t="s">
        <v>869</v>
      </c>
      <c r="G281" s="126" t="s">
        <v>594</v>
      </c>
      <c r="H281" s="122" t="s">
        <v>1218</v>
      </c>
      <c r="I281" s="89" t="s">
        <v>878</v>
      </c>
      <c r="J281" s="73" t="s">
        <v>779</v>
      </c>
      <c r="K281" s="90"/>
      <c r="L281" s="67"/>
      <c r="M281" s="31"/>
      <c r="N281" s="45"/>
      <c r="O281" s="45"/>
      <c r="P281" s="94"/>
      <c r="Q281" s="94"/>
      <c r="R281" s="94"/>
      <c r="S281" s="94"/>
      <c r="T281" s="94"/>
      <c r="U281" s="94"/>
      <c r="V281" s="94"/>
      <c r="W281" s="94"/>
    </row>
    <row r="282" spans="1:23" s="3" customFormat="1" ht="16.2" customHeight="1" x14ac:dyDescent="0.3">
      <c r="A282" s="127">
        <v>275</v>
      </c>
      <c r="B282" s="216"/>
      <c r="C282" s="202"/>
      <c r="D282" s="202"/>
      <c r="E282" s="208"/>
      <c r="F282" s="120" t="s">
        <v>869</v>
      </c>
      <c r="G282" s="126" t="s">
        <v>596</v>
      </c>
      <c r="H282" s="122" t="s">
        <v>1219</v>
      </c>
      <c r="I282" s="89" t="s">
        <v>878</v>
      </c>
      <c r="J282" s="73" t="s">
        <v>779</v>
      </c>
      <c r="K282" s="90"/>
      <c r="L282" s="67"/>
      <c r="M282" s="31"/>
      <c r="N282" s="45"/>
      <c r="O282" s="45"/>
      <c r="P282" s="94"/>
      <c r="Q282" s="94"/>
      <c r="R282" s="94"/>
      <c r="S282" s="94"/>
      <c r="T282" s="94"/>
      <c r="U282" s="94"/>
      <c r="V282" s="94"/>
      <c r="W282" s="94"/>
    </row>
    <row r="283" spans="1:23" s="3" customFormat="1" ht="16.2" customHeight="1" x14ac:dyDescent="0.3">
      <c r="A283" s="127">
        <v>276</v>
      </c>
      <c r="B283" s="216"/>
      <c r="C283" s="202"/>
      <c r="D283" s="202"/>
      <c r="E283" s="208"/>
      <c r="F283" s="120" t="s">
        <v>869</v>
      </c>
      <c r="G283" s="126" t="s">
        <v>598</v>
      </c>
      <c r="H283" s="122" t="s">
        <v>1220</v>
      </c>
      <c r="I283" s="89" t="s">
        <v>878</v>
      </c>
      <c r="J283" s="73" t="s">
        <v>779</v>
      </c>
      <c r="K283" s="90"/>
      <c r="L283" s="67"/>
      <c r="M283" s="31"/>
      <c r="N283" s="45"/>
      <c r="O283" s="45"/>
      <c r="P283" s="94"/>
      <c r="Q283" s="94"/>
      <c r="R283" s="94"/>
      <c r="S283" s="94"/>
      <c r="T283" s="94"/>
      <c r="U283" s="94"/>
      <c r="V283" s="94"/>
      <c r="W283" s="94"/>
    </row>
    <row r="284" spans="1:23" s="3" customFormat="1" ht="16.2" customHeight="1" x14ac:dyDescent="0.3">
      <c r="A284" s="127">
        <v>277</v>
      </c>
      <c r="B284" s="216"/>
      <c r="C284" s="202"/>
      <c r="D284" s="202"/>
      <c r="E284" s="208"/>
      <c r="F284" s="120" t="s">
        <v>869</v>
      </c>
      <c r="G284" s="126" t="s">
        <v>600</v>
      </c>
      <c r="H284" s="122" t="s">
        <v>1221</v>
      </c>
      <c r="I284" s="89" t="s">
        <v>878</v>
      </c>
      <c r="J284" s="73" t="s">
        <v>779</v>
      </c>
      <c r="K284" s="90"/>
      <c r="L284" s="67"/>
      <c r="M284" s="31"/>
      <c r="N284" s="45"/>
      <c r="O284" s="45"/>
      <c r="P284" s="94"/>
      <c r="Q284" s="94"/>
      <c r="R284" s="94"/>
      <c r="S284" s="94"/>
      <c r="T284" s="94"/>
      <c r="U284" s="94"/>
      <c r="V284" s="94"/>
      <c r="W284" s="94"/>
    </row>
    <row r="285" spans="1:23" s="3" customFormat="1" ht="16.2" customHeight="1" x14ac:dyDescent="0.3">
      <c r="A285" s="127">
        <v>278</v>
      </c>
      <c r="B285" s="216"/>
      <c r="C285" s="202"/>
      <c r="D285" s="202"/>
      <c r="E285" s="208"/>
      <c r="F285" s="120" t="s">
        <v>869</v>
      </c>
      <c r="G285" s="126" t="s">
        <v>602</v>
      </c>
      <c r="H285" s="122" t="s">
        <v>1222</v>
      </c>
      <c r="I285" s="89" t="s">
        <v>878</v>
      </c>
      <c r="J285" s="73" t="s">
        <v>779</v>
      </c>
      <c r="K285" s="90"/>
      <c r="L285" s="67"/>
      <c r="M285" s="31"/>
      <c r="N285" s="45"/>
      <c r="O285" s="45"/>
      <c r="P285" s="94"/>
      <c r="Q285" s="94"/>
      <c r="R285" s="94"/>
      <c r="S285" s="94"/>
      <c r="T285" s="94"/>
      <c r="U285" s="94"/>
      <c r="V285" s="94"/>
      <c r="W285" s="94"/>
    </row>
    <row r="286" spans="1:23" s="3" customFormat="1" ht="16.2" customHeight="1" x14ac:dyDescent="0.3">
      <c r="A286" s="127">
        <v>279</v>
      </c>
      <c r="B286" s="216"/>
      <c r="C286" s="202"/>
      <c r="D286" s="202"/>
      <c r="E286" s="208"/>
      <c r="F286" s="120" t="s">
        <v>869</v>
      </c>
      <c r="G286" s="126" t="s">
        <v>604</v>
      </c>
      <c r="H286" s="122" t="s">
        <v>1223</v>
      </c>
      <c r="I286" s="89" t="s">
        <v>878</v>
      </c>
      <c r="J286" s="73" t="s">
        <v>779</v>
      </c>
      <c r="K286" s="90"/>
      <c r="L286" s="67"/>
      <c r="M286" s="31"/>
      <c r="N286" s="45"/>
      <c r="O286" s="45"/>
      <c r="P286" s="94"/>
      <c r="Q286" s="94"/>
      <c r="R286" s="94"/>
      <c r="S286" s="94"/>
      <c r="T286" s="94"/>
      <c r="U286" s="94"/>
      <c r="V286" s="94"/>
      <c r="W286" s="94"/>
    </row>
    <row r="287" spans="1:23" s="3" customFormat="1" ht="16.2" customHeight="1" x14ac:dyDescent="0.3">
      <c r="A287" s="127">
        <v>280</v>
      </c>
      <c r="B287" s="216"/>
      <c r="C287" s="202"/>
      <c r="D287" s="202"/>
      <c r="E287" s="208"/>
      <c r="F287" s="120" t="s">
        <v>869</v>
      </c>
      <c r="G287" s="126" t="s">
        <v>606</v>
      </c>
      <c r="H287" s="122" t="s">
        <v>1224</v>
      </c>
      <c r="I287" s="89" t="s">
        <v>878</v>
      </c>
      <c r="J287" s="73" t="s">
        <v>779</v>
      </c>
      <c r="K287" s="90"/>
      <c r="L287" s="67"/>
      <c r="M287" s="31"/>
      <c r="N287" s="45"/>
      <c r="O287" s="45"/>
      <c r="P287" s="94"/>
      <c r="Q287" s="94"/>
      <c r="R287" s="94"/>
      <c r="S287" s="94"/>
      <c r="T287" s="94"/>
      <c r="U287" s="94"/>
      <c r="V287" s="94"/>
      <c r="W287" s="94"/>
    </row>
    <row r="288" spans="1:23" s="3" customFormat="1" ht="16.2" customHeight="1" x14ac:dyDescent="0.3">
      <c r="A288" s="127">
        <v>281</v>
      </c>
      <c r="B288" s="216"/>
      <c r="C288" s="202"/>
      <c r="D288" s="202"/>
      <c r="E288" s="208"/>
      <c r="F288" s="120" t="s">
        <v>869</v>
      </c>
      <c r="G288" s="126" t="s">
        <v>608</v>
      </c>
      <c r="H288" s="122" t="s">
        <v>1225</v>
      </c>
      <c r="I288" s="89" t="s">
        <v>878</v>
      </c>
      <c r="J288" s="73" t="s">
        <v>779</v>
      </c>
      <c r="K288" s="90"/>
      <c r="L288" s="67"/>
      <c r="M288" s="31"/>
      <c r="N288" s="45"/>
      <c r="O288" s="45"/>
      <c r="P288" s="94"/>
      <c r="Q288" s="94"/>
      <c r="R288" s="94"/>
      <c r="S288" s="94"/>
      <c r="T288" s="94"/>
      <c r="U288" s="94"/>
      <c r="V288" s="94"/>
      <c r="W288" s="94"/>
    </row>
    <row r="289" spans="1:23" s="3" customFormat="1" ht="16.2" customHeight="1" x14ac:dyDescent="0.3">
      <c r="A289" s="127">
        <v>282</v>
      </c>
      <c r="B289" s="216"/>
      <c r="C289" s="202"/>
      <c r="D289" s="202"/>
      <c r="E289" s="208"/>
      <c r="F289" s="120" t="s">
        <v>869</v>
      </c>
      <c r="G289" s="126" t="s">
        <v>610</v>
      </c>
      <c r="H289" s="122" t="s">
        <v>1226</v>
      </c>
      <c r="I289" s="89" t="s">
        <v>878</v>
      </c>
      <c r="J289" s="73" t="s">
        <v>779</v>
      </c>
      <c r="K289" s="90"/>
      <c r="L289" s="67"/>
      <c r="M289" s="31"/>
      <c r="N289" s="45"/>
      <c r="O289" s="45"/>
      <c r="P289" s="94"/>
      <c r="Q289" s="94"/>
      <c r="R289" s="94"/>
      <c r="S289" s="94"/>
      <c r="T289" s="94"/>
      <c r="U289" s="94"/>
      <c r="V289" s="94"/>
      <c r="W289" s="94"/>
    </row>
    <row r="290" spans="1:23" s="3" customFormat="1" ht="16.2" customHeight="1" x14ac:dyDescent="0.3">
      <c r="A290" s="127">
        <v>283</v>
      </c>
      <c r="B290" s="216"/>
      <c r="C290" s="202"/>
      <c r="D290" s="202"/>
      <c r="E290" s="208"/>
      <c r="F290" s="120" t="s">
        <v>869</v>
      </c>
      <c r="G290" s="126" t="s">
        <v>612</v>
      </c>
      <c r="H290" s="122" t="s">
        <v>1227</v>
      </c>
      <c r="I290" s="89" t="s">
        <v>878</v>
      </c>
      <c r="J290" s="73" t="s">
        <v>779</v>
      </c>
      <c r="K290" s="90"/>
      <c r="L290" s="67"/>
      <c r="M290" s="31"/>
      <c r="N290" s="45"/>
      <c r="O290" s="45"/>
      <c r="P290" s="94"/>
      <c r="Q290" s="94"/>
      <c r="R290" s="94"/>
      <c r="S290" s="94"/>
      <c r="T290" s="94"/>
      <c r="U290" s="94"/>
      <c r="V290" s="94"/>
      <c r="W290" s="94"/>
    </row>
    <row r="291" spans="1:23" s="3" customFormat="1" ht="16.2" customHeight="1" x14ac:dyDescent="0.3">
      <c r="A291" s="127">
        <v>284</v>
      </c>
      <c r="B291" s="216"/>
      <c r="C291" s="202"/>
      <c r="D291" s="202"/>
      <c r="E291" s="208"/>
      <c r="F291" s="120" t="s">
        <v>869</v>
      </c>
      <c r="G291" s="126" t="s">
        <v>614</v>
      </c>
      <c r="H291" s="122" t="s">
        <v>1228</v>
      </c>
      <c r="I291" s="89" t="s">
        <v>878</v>
      </c>
      <c r="J291" s="73" t="s">
        <v>779</v>
      </c>
      <c r="K291" s="90"/>
      <c r="L291" s="67"/>
      <c r="M291" s="31"/>
      <c r="N291" s="45"/>
      <c r="O291" s="45"/>
      <c r="P291" s="94"/>
      <c r="Q291" s="94"/>
      <c r="R291" s="94"/>
      <c r="S291" s="94"/>
      <c r="T291" s="94"/>
      <c r="U291" s="94"/>
      <c r="V291" s="94"/>
      <c r="W291" s="94"/>
    </row>
    <row r="292" spans="1:23" s="3" customFormat="1" ht="16.2" customHeight="1" x14ac:dyDescent="0.3">
      <c r="A292" s="127">
        <v>285</v>
      </c>
      <c r="B292" s="216"/>
      <c r="C292" s="202"/>
      <c r="D292" s="202"/>
      <c r="E292" s="208"/>
      <c r="F292" s="120" t="s">
        <v>869</v>
      </c>
      <c r="G292" s="126" t="s">
        <v>616</v>
      </c>
      <c r="H292" s="122" t="s">
        <v>1229</v>
      </c>
      <c r="I292" s="89" t="s">
        <v>878</v>
      </c>
      <c r="J292" s="73" t="s">
        <v>779</v>
      </c>
      <c r="K292" s="90"/>
      <c r="L292" s="67"/>
      <c r="M292" s="31"/>
      <c r="N292" s="45"/>
      <c r="O292" s="45"/>
      <c r="P292" s="94"/>
      <c r="Q292" s="94"/>
      <c r="R292" s="94"/>
      <c r="S292" s="94"/>
      <c r="T292" s="94"/>
      <c r="U292" s="94"/>
      <c r="V292" s="94"/>
      <c r="W292" s="94"/>
    </row>
    <row r="293" spans="1:23" s="3" customFormat="1" ht="16.2" customHeight="1" x14ac:dyDescent="0.3">
      <c r="A293" s="127">
        <v>286</v>
      </c>
      <c r="B293" s="216"/>
      <c r="C293" s="202"/>
      <c r="D293" s="202"/>
      <c r="E293" s="208"/>
      <c r="F293" s="120" t="s">
        <v>869</v>
      </c>
      <c r="G293" s="126" t="s">
        <v>618</v>
      </c>
      <c r="H293" s="122" t="s">
        <v>1056</v>
      </c>
      <c r="I293" s="89" t="s">
        <v>878</v>
      </c>
      <c r="J293" s="73" t="s">
        <v>779</v>
      </c>
      <c r="K293" s="90"/>
      <c r="L293" s="67"/>
      <c r="M293" s="31"/>
      <c r="N293" s="45"/>
      <c r="O293" s="45"/>
      <c r="P293" s="94"/>
      <c r="Q293" s="94"/>
      <c r="R293" s="94"/>
      <c r="S293" s="94"/>
      <c r="T293" s="94"/>
      <c r="U293" s="94"/>
      <c r="V293" s="94"/>
      <c r="W293" s="94"/>
    </row>
    <row r="294" spans="1:23" s="3" customFormat="1" ht="16.2" customHeight="1" x14ac:dyDescent="0.3">
      <c r="A294" s="127">
        <v>287</v>
      </c>
      <c r="B294" s="216"/>
      <c r="C294" s="202"/>
      <c r="D294" s="202"/>
      <c r="E294" s="208"/>
      <c r="F294" s="120" t="s">
        <v>869</v>
      </c>
      <c r="G294" s="126" t="s">
        <v>620</v>
      </c>
      <c r="H294" s="122" t="s">
        <v>1055</v>
      </c>
      <c r="I294" s="89" t="s">
        <v>878</v>
      </c>
      <c r="J294" s="73" t="s">
        <v>779</v>
      </c>
      <c r="K294" s="90"/>
      <c r="L294" s="67"/>
      <c r="M294" s="31"/>
      <c r="N294" s="45"/>
      <c r="O294" s="45"/>
      <c r="P294" s="94"/>
      <c r="Q294" s="94"/>
      <c r="R294" s="94"/>
      <c r="S294" s="94"/>
      <c r="T294" s="94"/>
      <c r="U294" s="94"/>
      <c r="V294" s="94"/>
      <c r="W294" s="94"/>
    </row>
    <row r="295" spans="1:23" s="3" customFormat="1" ht="16.2" customHeight="1" x14ac:dyDescent="0.3">
      <c r="A295" s="127">
        <v>288</v>
      </c>
      <c r="B295" s="216"/>
      <c r="C295" s="202"/>
      <c r="D295" s="202"/>
      <c r="E295" s="208"/>
      <c r="F295" s="120" t="s">
        <v>869</v>
      </c>
      <c r="G295" s="126" t="s">
        <v>622</v>
      </c>
      <c r="H295" s="122" t="s">
        <v>1054</v>
      </c>
      <c r="I295" s="89" t="s">
        <v>878</v>
      </c>
      <c r="J295" s="73" t="s">
        <v>779</v>
      </c>
      <c r="K295" s="90"/>
      <c r="L295" s="67"/>
      <c r="M295" s="31"/>
      <c r="N295" s="45"/>
      <c r="O295" s="45"/>
      <c r="P295" s="94"/>
      <c r="Q295" s="94"/>
      <c r="R295" s="94"/>
      <c r="S295" s="94"/>
      <c r="T295" s="94"/>
      <c r="U295" s="94"/>
      <c r="V295" s="94"/>
      <c r="W295" s="94"/>
    </row>
    <row r="296" spans="1:23" s="3" customFormat="1" ht="16.2" customHeight="1" x14ac:dyDescent="0.3">
      <c r="A296" s="127">
        <v>289</v>
      </c>
      <c r="B296" s="216"/>
      <c r="C296" s="202"/>
      <c r="D296" s="202"/>
      <c r="E296" s="208"/>
      <c r="F296" s="120" t="s">
        <v>869</v>
      </c>
      <c r="G296" s="126" t="s">
        <v>624</v>
      </c>
      <c r="H296" s="122" t="s">
        <v>1230</v>
      </c>
      <c r="I296" s="89" t="s">
        <v>878</v>
      </c>
      <c r="J296" s="73" t="s">
        <v>779</v>
      </c>
      <c r="K296" s="90"/>
      <c r="L296" s="67"/>
      <c r="M296" s="31"/>
      <c r="N296" s="45"/>
      <c r="O296" s="45"/>
      <c r="P296" s="94"/>
      <c r="Q296" s="94"/>
      <c r="R296" s="94"/>
      <c r="S296" s="94"/>
      <c r="T296" s="94"/>
      <c r="U296" s="94"/>
      <c r="V296" s="94"/>
      <c r="W296" s="94"/>
    </row>
    <row r="297" spans="1:23" s="3" customFormat="1" ht="16.2" customHeight="1" x14ac:dyDescent="0.3">
      <c r="A297" s="127">
        <v>290</v>
      </c>
      <c r="B297" s="216"/>
      <c r="C297" s="202"/>
      <c r="D297" s="202"/>
      <c r="E297" s="208"/>
      <c r="F297" s="120" t="s">
        <v>869</v>
      </c>
      <c r="G297" s="126" t="s">
        <v>626</v>
      </c>
      <c r="H297" s="122" t="s">
        <v>1053</v>
      </c>
      <c r="I297" s="89" t="s">
        <v>878</v>
      </c>
      <c r="J297" s="73" t="s">
        <v>779</v>
      </c>
      <c r="K297" s="90"/>
      <c r="L297" s="67"/>
      <c r="M297" s="31"/>
      <c r="N297" s="45"/>
      <c r="O297" s="45"/>
      <c r="P297" s="94"/>
      <c r="Q297" s="94"/>
      <c r="R297" s="94"/>
      <c r="S297" s="94"/>
      <c r="T297" s="94"/>
      <c r="U297" s="94"/>
      <c r="V297" s="94"/>
      <c r="W297" s="94"/>
    </row>
    <row r="298" spans="1:23" s="3" customFormat="1" ht="16.2" customHeight="1" x14ac:dyDescent="0.3">
      <c r="A298" s="127">
        <v>291</v>
      </c>
      <c r="B298" s="216"/>
      <c r="C298" s="202"/>
      <c r="D298" s="202"/>
      <c r="E298" s="208"/>
      <c r="F298" s="120" t="s">
        <v>869</v>
      </c>
      <c r="G298" s="126" t="s">
        <v>628</v>
      </c>
      <c r="H298" s="122" t="s">
        <v>1052</v>
      </c>
      <c r="I298" s="89" t="s">
        <v>878</v>
      </c>
      <c r="J298" s="73" t="s">
        <v>779</v>
      </c>
      <c r="K298" s="90"/>
      <c r="L298" s="67"/>
      <c r="M298" s="31"/>
      <c r="N298" s="45"/>
      <c r="O298" s="45"/>
      <c r="P298" s="94"/>
      <c r="Q298" s="94"/>
      <c r="R298" s="94"/>
      <c r="S298" s="94"/>
      <c r="T298" s="94"/>
      <c r="U298" s="94"/>
      <c r="V298" s="94"/>
      <c r="W298" s="94"/>
    </row>
    <row r="299" spans="1:23" s="3" customFormat="1" ht="16.2" customHeight="1" x14ac:dyDescent="0.3">
      <c r="A299" s="127">
        <v>292</v>
      </c>
      <c r="B299" s="216"/>
      <c r="C299" s="202"/>
      <c r="D299" s="202"/>
      <c r="E299" s="208"/>
      <c r="F299" s="120" t="s">
        <v>869</v>
      </c>
      <c r="G299" s="126" t="s">
        <v>630</v>
      </c>
      <c r="H299" s="122" t="s">
        <v>1051</v>
      </c>
      <c r="I299" s="89" t="s">
        <v>878</v>
      </c>
      <c r="J299" s="73" t="s">
        <v>779</v>
      </c>
      <c r="K299" s="90"/>
      <c r="L299" s="67"/>
      <c r="M299" s="31"/>
      <c r="N299" s="45"/>
      <c r="O299" s="45"/>
      <c r="P299" s="94"/>
      <c r="Q299" s="94"/>
      <c r="R299" s="94"/>
      <c r="S299" s="94"/>
      <c r="T299" s="94"/>
      <c r="U299" s="94"/>
      <c r="V299" s="94"/>
      <c r="W299" s="94"/>
    </row>
    <row r="300" spans="1:23" s="3" customFormat="1" ht="16.2" customHeight="1" x14ac:dyDescent="0.3">
      <c r="A300" s="127">
        <v>293</v>
      </c>
      <c r="B300" s="216"/>
      <c r="C300" s="202"/>
      <c r="D300" s="202"/>
      <c r="E300" s="208"/>
      <c r="F300" s="120" t="s">
        <v>869</v>
      </c>
      <c r="G300" s="126" t="s">
        <v>632</v>
      </c>
      <c r="H300" s="122" t="s">
        <v>1050</v>
      </c>
      <c r="I300" s="89" t="s">
        <v>878</v>
      </c>
      <c r="J300" s="73" t="s">
        <v>779</v>
      </c>
      <c r="K300" s="90"/>
      <c r="L300" s="67"/>
      <c r="M300" s="31"/>
      <c r="N300" s="45"/>
      <c r="O300" s="45"/>
      <c r="P300" s="94"/>
      <c r="Q300" s="94"/>
      <c r="R300" s="94"/>
      <c r="S300" s="94"/>
      <c r="T300" s="94"/>
      <c r="U300" s="94"/>
      <c r="V300" s="94"/>
      <c r="W300" s="94"/>
    </row>
    <row r="301" spans="1:23" s="3" customFormat="1" ht="16.2" customHeight="1" x14ac:dyDescent="0.3">
      <c r="A301" s="127">
        <v>294</v>
      </c>
      <c r="B301" s="216"/>
      <c r="C301" s="202"/>
      <c r="D301" s="202"/>
      <c r="E301" s="208"/>
      <c r="F301" s="120" t="s">
        <v>869</v>
      </c>
      <c r="G301" s="126" t="s">
        <v>634</v>
      </c>
      <c r="H301" s="122" t="s">
        <v>1049</v>
      </c>
      <c r="I301" s="89" t="s">
        <v>878</v>
      </c>
      <c r="J301" s="73" t="s">
        <v>779</v>
      </c>
      <c r="K301" s="90"/>
      <c r="L301" s="67"/>
      <c r="M301" s="31"/>
      <c r="N301" s="45"/>
      <c r="O301" s="45"/>
      <c r="P301" s="94"/>
      <c r="Q301" s="94"/>
      <c r="R301" s="94"/>
      <c r="S301" s="94"/>
      <c r="T301" s="94"/>
      <c r="U301" s="94"/>
      <c r="V301" s="94"/>
      <c r="W301" s="94"/>
    </row>
    <row r="302" spans="1:23" s="3" customFormat="1" ht="16.2" customHeight="1" x14ac:dyDescent="0.3">
      <c r="A302" s="127">
        <v>295</v>
      </c>
      <c r="B302" s="216"/>
      <c r="C302" s="202"/>
      <c r="D302" s="202"/>
      <c r="E302" s="208"/>
      <c r="F302" s="120" t="s">
        <v>869</v>
      </c>
      <c r="G302" s="126" t="s">
        <v>636</v>
      </c>
      <c r="H302" s="122" t="s">
        <v>1048</v>
      </c>
      <c r="I302" s="89" t="s">
        <v>878</v>
      </c>
      <c r="J302" s="73" t="s">
        <v>779</v>
      </c>
      <c r="K302" s="90"/>
      <c r="L302" s="67"/>
      <c r="M302" s="31"/>
      <c r="N302" s="45"/>
      <c r="O302" s="45"/>
      <c r="P302" s="94"/>
      <c r="Q302" s="94"/>
      <c r="R302" s="94"/>
      <c r="S302" s="94"/>
      <c r="T302" s="94"/>
      <c r="U302" s="94"/>
      <c r="V302" s="94"/>
      <c r="W302" s="94"/>
    </row>
    <row r="303" spans="1:23" s="3" customFormat="1" ht="16.2" customHeight="1" x14ac:dyDescent="0.3">
      <c r="A303" s="127">
        <v>296</v>
      </c>
      <c r="B303" s="216"/>
      <c r="C303" s="202"/>
      <c r="D303" s="202"/>
      <c r="E303" s="208"/>
      <c r="F303" s="120" t="s">
        <v>869</v>
      </c>
      <c r="G303" s="126" t="s">
        <v>638</v>
      </c>
      <c r="H303" s="122" t="s">
        <v>1047</v>
      </c>
      <c r="I303" s="89" t="s">
        <v>878</v>
      </c>
      <c r="J303" s="73" t="s">
        <v>779</v>
      </c>
      <c r="K303" s="90"/>
      <c r="L303" s="67"/>
      <c r="M303" s="31"/>
      <c r="N303" s="45"/>
      <c r="O303" s="45"/>
      <c r="P303" s="94"/>
      <c r="Q303" s="94"/>
      <c r="R303" s="94"/>
      <c r="S303" s="94"/>
      <c r="T303" s="94"/>
      <c r="U303" s="94"/>
      <c r="V303" s="94"/>
      <c r="W303" s="94"/>
    </row>
    <row r="304" spans="1:23" s="3" customFormat="1" ht="16.2" customHeight="1" x14ac:dyDescent="0.3">
      <c r="A304" s="127">
        <v>297</v>
      </c>
      <c r="B304" s="216"/>
      <c r="C304" s="202"/>
      <c r="D304" s="202"/>
      <c r="E304" s="208"/>
      <c r="F304" s="120" t="s">
        <v>869</v>
      </c>
      <c r="G304" s="126" t="s">
        <v>640</v>
      </c>
      <c r="H304" s="122" t="s">
        <v>1046</v>
      </c>
      <c r="I304" s="89" t="s">
        <v>878</v>
      </c>
      <c r="J304" s="73" t="s">
        <v>779</v>
      </c>
      <c r="K304" s="90"/>
      <c r="L304" s="67"/>
      <c r="M304" s="31"/>
      <c r="N304" s="45"/>
      <c r="O304" s="45"/>
      <c r="P304" s="94"/>
      <c r="Q304" s="94"/>
      <c r="R304" s="94"/>
      <c r="S304" s="94"/>
      <c r="T304" s="94"/>
      <c r="U304" s="94"/>
      <c r="V304" s="94"/>
      <c r="W304" s="94"/>
    </row>
    <row r="305" spans="1:23" s="3" customFormat="1" ht="16.2" customHeight="1" x14ac:dyDescent="0.3">
      <c r="A305" s="127">
        <v>298</v>
      </c>
      <c r="B305" s="216"/>
      <c r="C305" s="202"/>
      <c r="D305" s="202"/>
      <c r="E305" s="208"/>
      <c r="F305" s="120" t="s">
        <v>869</v>
      </c>
      <c r="G305" s="126" t="s">
        <v>642</v>
      </c>
      <c r="H305" s="122" t="s">
        <v>1045</v>
      </c>
      <c r="I305" s="89" t="s">
        <v>878</v>
      </c>
      <c r="J305" s="73" t="s">
        <v>779</v>
      </c>
      <c r="K305" s="90"/>
      <c r="L305" s="67"/>
      <c r="M305" s="31"/>
      <c r="N305" s="45"/>
      <c r="O305" s="45"/>
      <c r="P305" s="94"/>
      <c r="Q305" s="94"/>
      <c r="R305" s="94"/>
      <c r="S305" s="94"/>
      <c r="T305" s="94"/>
      <c r="U305" s="94"/>
      <c r="V305" s="94"/>
      <c r="W305" s="94"/>
    </row>
    <row r="306" spans="1:23" s="3" customFormat="1" ht="16.2" customHeight="1" x14ac:dyDescent="0.3">
      <c r="A306" s="127">
        <v>299</v>
      </c>
      <c r="B306" s="216"/>
      <c r="C306" s="202"/>
      <c r="D306" s="202"/>
      <c r="E306" s="208"/>
      <c r="F306" s="120" t="s">
        <v>869</v>
      </c>
      <c r="G306" s="126" t="s">
        <v>644</v>
      </c>
      <c r="H306" s="122" t="s">
        <v>949</v>
      </c>
      <c r="I306" s="89" t="s">
        <v>878</v>
      </c>
      <c r="J306" s="73" t="s">
        <v>779</v>
      </c>
      <c r="K306" s="90"/>
      <c r="L306" s="67"/>
      <c r="M306" s="31"/>
      <c r="N306" s="45"/>
      <c r="O306" s="45"/>
      <c r="P306" s="94"/>
      <c r="Q306" s="94"/>
      <c r="R306" s="94"/>
      <c r="S306" s="94"/>
      <c r="T306" s="94"/>
      <c r="U306" s="94"/>
      <c r="V306" s="94"/>
      <c r="W306" s="94"/>
    </row>
    <row r="307" spans="1:23" s="3" customFormat="1" ht="16.2" customHeight="1" x14ac:dyDescent="0.3">
      <c r="A307" s="127">
        <v>300</v>
      </c>
      <c r="B307" s="216"/>
      <c r="C307" s="202"/>
      <c r="D307" s="202"/>
      <c r="E307" s="208"/>
      <c r="F307" s="120" t="s">
        <v>869</v>
      </c>
      <c r="G307" s="126" t="s">
        <v>646</v>
      </c>
      <c r="H307" s="122" t="s">
        <v>1044</v>
      </c>
      <c r="I307" s="89" t="s">
        <v>878</v>
      </c>
      <c r="J307" s="73" t="s">
        <v>779</v>
      </c>
      <c r="K307" s="90"/>
      <c r="L307" s="67"/>
      <c r="M307" s="31"/>
      <c r="N307" s="45"/>
      <c r="O307" s="45"/>
      <c r="P307" s="94"/>
      <c r="Q307" s="94"/>
      <c r="R307" s="94"/>
      <c r="S307" s="94"/>
      <c r="T307" s="94"/>
      <c r="U307" s="94"/>
      <c r="V307" s="94"/>
      <c r="W307" s="94"/>
    </row>
    <row r="308" spans="1:23" s="3" customFormat="1" ht="16.2" customHeight="1" x14ac:dyDescent="0.3">
      <c r="A308" s="127">
        <v>301</v>
      </c>
      <c r="B308" s="216"/>
      <c r="C308" s="202"/>
      <c r="D308" s="202"/>
      <c r="E308" s="208"/>
      <c r="F308" s="120" t="s">
        <v>869</v>
      </c>
      <c r="G308" s="126" t="s">
        <v>648</v>
      </c>
      <c r="H308" s="122" t="s">
        <v>1043</v>
      </c>
      <c r="I308" s="89" t="s">
        <v>878</v>
      </c>
      <c r="J308" s="88"/>
      <c r="K308" s="73" t="s">
        <v>779</v>
      </c>
      <c r="L308" s="67"/>
      <c r="M308" s="31"/>
      <c r="N308" s="45"/>
      <c r="O308" s="45"/>
      <c r="P308" s="94"/>
      <c r="Q308" s="94"/>
      <c r="R308" s="94"/>
      <c r="S308" s="94"/>
      <c r="T308" s="94"/>
      <c r="U308" s="94"/>
      <c r="V308" s="94"/>
      <c r="W308" s="94"/>
    </row>
    <row r="309" spans="1:23" s="3" customFormat="1" ht="16.2" customHeight="1" x14ac:dyDescent="0.3">
      <c r="A309" s="127">
        <v>302</v>
      </c>
      <c r="B309" s="216"/>
      <c r="C309" s="202"/>
      <c r="D309" s="202"/>
      <c r="E309" s="208"/>
      <c r="F309" s="120" t="s">
        <v>869</v>
      </c>
      <c r="G309" s="126" t="s">
        <v>651</v>
      </c>
      <c r="H309" s="122" t="s">
        <v>1042</v>
      </c>
      <c r="I309" s="89" t="s">
        <v>878</v>
      </c>
      <c r="J309" s="73" t="s">
        <v>779</v>
      </c>
      <c r="K309" s="90"/>
      <c r="L309" s="67"/>
      <c r="M309" s="16"/>
      <c r="N309" s="45"/>
      <c r="O309" s="45"/>
      <c r="P309" s="42"/>
      <c r="Q309" s="94"/>
      <c r="R309" s="94"/>
      <c r="S309" s="94"/>
      <c r="T309" s="94"/>
      <c r="U309" s="94"/>
      <c r="V309" s="94"/>
      <c r="W309" s="94"/>
    </row>
    <row r="310" spans="1:23" s="3" customFormat="1" ht="16.2" customHeight="1" x14ac:dyDescent="0.3">
      <c r="A310" s="127">
        <v>303</v>
      </c>
      <c r="B310" s="216"/>
      <c r="C310" s="202"/>
      <c r="D310" s="202"/>
      <c r="E310" s="208"/>
      <c r="F310" s="120" t="s">
        <v>869</v>
      </c>
      <c r="G310" s="126" t="s">
        <v>653</v>
      </c>
      <c r="H310" s="122" t="s">
        <v>1041</v>
      </c>
      <c r="I310" s="89" t="s">
        <v>878</v>
      </c>
      <c r="J310" s="73" t="s">
        <v>779</v>
      </c>
      <c r="K310" s="90"/>
      <c r="L310" s="67"/>
      <c r="M310" s="16"/>
      <c r="N310" s="45"/>
      <c r="O310" s="45"/>
      <c r="P310" s="42"/>
      <c r="Q310" s="94"/>
      <c r="R310" s="94"/>
      <c r="S310" s="94"/>
      <c r="T310" s="94"/>
      <c r="U310" s="94"/>
      <c r="V310" s="94"/>
      <c r="W310" s="94"/>
    </row>
    <row r="311" spans="1:23" s="3" customFormat="1" ht="16.2" customHeight="1" x14ac:dyDescent="0.3">
      <c r="A311" s="127">
        <v>304</v>
      </c>
      <c r="B311" s="216"/>
      <c r="C311" s="202"/>
      <c r="D311" s="202"/>
      <c r="E311" s="208"/>
      <c r="F311" s="120" t="s">
        <v>869</v>
      </c>
      <c r="G311" s="126" t="s">
        <v>655</v>
      </c>
      <c r="H311" s="122" t="s">
        <v>1040</v>
      </c>
      <c r="I311" s="89" t="s">
        <v>878</v>
      </c>
      <c r="J311" s="88"/>
      <c r="K311" s="73" t="s">
        <v>779</v>
      </c>
      <c r="L311" s="67"/>
      <c r="M311" s="16"/>
      <c r="N311" s="45"/>
      <c r="O311" s="45"/>
      <c r="P311" s="101"/>
      <c r="Q311" s="94"/>
      <c r="R311" s="94"/>
      <c r="S311" s="94"/>
      <c r="T311" s="94"/>
      <c r="U311" s="94"/>
      <c r="V311" s="94"/>
      <c r="W311" s="94"/>
    </row>
    <row r="312" spans="1:23" s="3" customFormat="1" ht="16.2" customHeight="1" x14ac:dyDescent="0.3">
      <c r="A312" s="127">
        <v>305</v>
      </c>
      <c r="B312" s="216"/>
      <c r="C312" s="202"/>
      <c r="D312" s="202"/>
      <c r="E312" s="208"/>
      <c r="F312" s="120" t="s">
        <v>869</v>
      </c>
      <c r="G312" s="126" t="s">
        <v>658</v>
      </c>
      <c r="H312" s="122" t="s">
        <v>1039</v>
      </c>
      <c r="I312" s="89" t="s">
        <v>878</v>
      </c>
      <c r="J312" s="88"/>
      <c r="K312" s="73" t="s">
        <v>779</v>
      </c>
      <c r="L312" s="67"/>
      <c r="M312" s="16"/>
      <c r="N312" s="45"/>
      <c r="O312" s="45"/>
      <c r="P312" s="101"/>
      <c r="Q312" s="94"/>
      <c r="R312" s="94"/>
      <c r="S312" s="94"/>
      <c r="T312" s="94"/>
      <c r="U312" s="94"/>
      <c r="V312" s="94"/>
      <c r="W312" s="94"/>
    </row>
    <row r="313" spans="1:23" s="3" customFormat="1" ht="16.2" customHeight="1" x14ac:dyDescent="0.3">
      <c r="A313" s="127">
        <v>306</v>
      </c>
      <c r="B313" s="216"/>
      <c r="C313" s="202"/>
      <c r="D313" s="202"/>
      <c r="E313" s="208"/>
      <c r="F313" s="120" t="s">
        <v>869</v>
      </c>
      <c r="G313" s="126" t="s">
        <v>660</v>
      </c>
      <c r="H313" s="122" t="s">
        <v>1038</v>
      </c>
      <c r="I313" s="89" t="s">
        <v>878</v>
      </c>
      <c r="J313" s="88"/>
      <c r="K313" s="73" t="s">
        <v>779</v>
      </c>
      <c r="L313" s="67"/>
      <c r="M313" s="16"/>
      <c r="N313" s="45"/>
      <c r="O313" s="45"/>
      <c r="P313" s="101"/>
      <c r="Q313" s="94"/>
      <c r="R313" s="94"/>
      <c r="S313" s="94"/>
      <c r="T313" s="94"/>
      <c r="U313" s="94"/>
      <c r="V313" s="94"/>
      <c r="W313" s="94"/>
    </row>
    <row r="314" spans="1:23" s="3" customFormat="1" ht="16.2" customHeight="1" x14ac:dyDescent="0.3">
      <c r="A314" s="127">
        <v>307</v>
      </c>
      <c r="B314" s="216"/>
      <c r="C314" s="202"/>
      <c r="D314" s="202"/>
      <c r="E314" s="208"/>
      <c r="F314" s="120" t="s">
        <v>869</v>
      </c>
      <c r="G314" s="126" t="s">
        <v>663</v>
      </c>
      <c r="H314" s="122" t="s">
        <v>1037</v>
      </c>
      <c r="I314" s="89" t="s">
        <v>878</v>
      </c>
      <c r="J314" s="88"/>
      <c r="K314" s="73" t="s">
        <v>779</v>
      </c>
      <c r="L314" s="67"/>
      <c r="M314" s="16"/>
      <c r="N314" s="45"/>
      <c r="O314" s="45"/>
      <c r="P314" s="101"/>
      <c r="Q314" s="94"/>
      <c r="R314" s="94"/>
      <c r="S314" s="94"/>
      <c r="T314" s="94"/>
      <c r="U314" s="94"/>
      <c r="V314" s="94"/>
      <c r="W314" s="94"/>
    </row>
    <row r="315" spans="1:23" s="3" customFormat="1" ht="16.2" customHeight="1" x14ac:dyDescent="0.3">
      <c r="A315" s="127">
        <v>308</v>
      </c>
      <c r="B315" s="216"/>
      <c r="C315" s="202"/>
      <c r="D315" s="202"/>
      <c r="E315" s="208"/>
      <c r="F315" s="120" t="s">
        <v>869</v>
      </c>
      <c r="G315" s="126" t="s">
        <v>666</v>
      </c>
      <c r="H315" s="122" t="s">
        <v>1036</v>
      </c>
      <c r="I315" s="89" t="s">
        <v>878</v>
      </c>
      <c r="J315" s="88"/>
      <c r="K315" s="73" t="s">
        <v>779</v>
      </c>
      <c r="L315" s="67"/>
      <c r="M315" s="16"/>
      <c r="N315" s="45"/>
      <c r="O315" s="45"/>
      <c r="P315" s="101"/>
      <c r="Q315" s="94"/>
      <c r="R315" s="94"/>
      <c r="S315" s="94"/>
      <c r="T315" s="94"/>
      <c r="U315" s="94"/>
      <c r="V315" s="94"/>
      <c r="W315" s="94"/>
    </row>
    <row r="316" spans="1:23" s="3" customFormat="1" ht="16.2" customHeight="1" x14ac:dyDescent="0.3">
      <c r="A316" s="127">
        <v>309</v>
      </c>
      <c r="B316" s="216"/>
      <c r="C316" s="202"/>
      <c r="D316" s="202"/>
      <c r="E316" s="208"/>
      <c r="F316" s="120" t="s">
        <v>869</v>
      </c>
      <c r="G316" s="126" t="s">
        <v>668</v>
      </c>
      <c r="H316" s="122" t="s">
        <v>1035</v>
      </c>
      <c r="I316" s="89" t="s">
        <v>878</v>
      </c>
      <c r="J316" s="88"/>
      <c r="K316" s="73" t="s">
        <v>779</v>
      </c>
      <c r="L316" s="67"/>
      <c r="M316" s="16"/>
      <c r="N316" s="45"/>
      <c r="O316" s="45"/>
      <c r="P316" s="101"/>
      <c r="Q316" s="94"/>
      <c r="R316" s="94"/>
      <c r="S316" s="94"/>
      <c r="T316" s="94"/>
      <c r="U316" s="94"/>
      <c r="V316" s="94"/>
      <c r="W316" s="94"/>
    </row>
    <row r="317" spans="1:23" s="3" customFormat="1" ht="16.2" customHeight="1" x14ac:dyDescent="0.3">
      <c r="A317" s="127">
        <v>310</v>
      </c>
      <c r="B317" s="216"/>
      <c r="C317" s="202"/>
      <c r="D317" s="202"/>
      <c r="E317" s="208"/>
      <c r="F317" s="120" t="s">
        <v>869</v>
      </c>
      <c r="G317" s="126" t="s">
        <v>671</v>
      </c>
      <c r="H317" s="122" t="s">
        <v>1034</v>
      </c>
      <c r="I317" s="89" t="s">
        <v>878</v>
      </c>
      <c r="J317" s="73" t="s">
        <v>779</v>
      </c>
      <c r="K317" s="90"/>
      <c r="L317" s="67"/>
      <c r="M317" s="16"/>
      <c r="N317" s="45"/>
      <c r="O317" s="45"/>
      <c r="P317" s="102"/>
      <c r="Q317" s="94"/>
      <c r="R317" s="94"/>
      <c r="S317" s="94"/>
      <c r="T317" s="94"/>
      <c r="U317" s="94"/>
      <c r="V317" s="94"/>
      <c r="W317" s="94"/>
    </row>
    <row r="318" spans="1:23" s="3" customFormat="1" ht="16.2" customHeight="1" x14ac:dyDescent="0.3">
      <c r="A318" s="127">
        <v>311</v>
      </c>
      <c r="B318" s="216"/>
      <c r="C318" s="202"/>
      <c r="D318" s="202"/>
      <c r="E318" s="208"/>
      <c r="F318" s="120" t="s">
        <v>869</v>
      </c>
      <c r="G318" s="126" t="s">
        <v>673</v>
      </c>
      <c r="H318" s="122" t="s">
        <v>1033</v>
      </c>
      <c r="I318" s="89" t="s">
        <v>878</v>
      </c>
      <c r="J318" s="93"/>
      <c r="K318" s="73" t="s">
        <v>779</v>
      </c>
      <c r="L318" s="67"/>
      <c r="M318" s="32"/>
      <c r="N318" s="45"/>
      <c r="O318" s="45"/>
      <c r="P318" s="107"/>
      <c r="Q318" s="94"/>
      <c r="R318" s="94"/>
      <c r="S318" s="94"/>
      <c r="T318" s="94"/>
      <c r="U318" s="94"/>
      <c r="V318" s="94"/>
      <c r="W318" s="94"/>
    </row>
    <row r="319" spans="1:23" s="3" customFormat="1" ht="16.2" customHeight="1" x14ac:dyDescent="0.3">
      <c r="A319" s="127">
        <v>312</v>
      </c>
      <c r="B319" s="216"/>
      <c r="C319" s="202"/>
      <c r="D319" s="202"/>
      <c r="E319" s="208"/>
      <c r="F319" s="120" t="s">
        <v>869</v>
      </c>
      <c r="G319" s="126" t="s">
        <v>676</v>
      </c>
      <c r="H319" s="122" t="s">
        <v>1032</v>
      </c>
      <c r="I319" s="89" t="s">
        <v>878</v>
      </c>
      <c r="J319" s="93"/>
      <c r="K319" s="73" t="s">
        <v>779</v>
      </c>
      <c r="L319" s="67"/>
      <c r="M319" s="32"/>
      <c r="N319" s="45"/>
      <c r="O319" s="45"/>
      <c r="P319" s="107"/>
      <c r="Q319" s="94"/>
      <c r="R319" s="94"/>
      <c r="S319" s="94"/>
      <c r="T319" s="94"/>
      <c r="U319" s="94"/>
      <c r="V319" s="94"/>
      <c r="W319" s="94"/>
    </row>
    <row r="320" spans="1:23" s="3" customFormat="1" ht="16.2" customHeight="1" x14ac:dyDescent="0.3">
      <c r="A320" s="127">
        <v>313</v>
      </c>
      <c r="B320" s="216"/>
      <c r="C320" s="202"/>
      <c r="D320" s="202"/>
      <c r="E320" s="208"/>
      <c r="F320" s="120" t="s">
        <v>869</v>
      </c>
      <c r="G320" s="126" t="s">
        <v>678</v>
      </c>
      <c r="H320" s="122" t="s">
        <v>950</v>
      </c>
      <c r="I320" s="89" t="s">
        <v>878</v>
      </c>
      <c r="J320" s="93"/>
      <c r="K320" s="73" t="s">
        <v>779</v>
      </c>
      <c r="L320" s="67"/>
      <c r="M320" s="32"/>
      <c r="N320" s="45"/>
      <c r="O320" s="45"/>
      <c r="P320" s="107"/>
      <c r="Q320" s="94"/>
      <c r="R320" s="94"/>
      <c r="S320" s="94"/>
      <c r="T320" s="94"/>
      <c r="U320" s="94"/>
      <c r="V320" s="94"/>
      <c r="W320" s="94"/>
    </row>
    <row r="321" spans="1:23" s="3" customFormat="1" ht="16.2" customHeight="1" x14ac:dyDescent="0.3">
      <c r="A321" s="127">
        <v>314</v>
      </c>
      <c r="B321" s="216"/>
      <c r="C321" s="202"/>
      <c r="D321" s="202"/>
      <c r="E321" s="208"/>
      <c r="F321" s="120" t="s">
        <v>869</v>
      </c>
      <c r="G321" s="126" t="s">
        <v>680</v>
      </c>
      <c r="H321" s="122" t="s">
        <v>1031</v>
      </c>
      <c r="I321" s="89" t="s">
        <v>878</v>
      </c>
      <c r="J321" s="93"/>
      <c r="K321" s="73" t="s">
        <v>779</v>
      </c>
      <c r="L321" s="67"/>
      <c r="M321" s="32"/>
      <c r="N321" s="45"/>
      <c r="O321" s="45"/>
      <c r="P321" s="107"/>
      <c r="Q321" s="94"/>
      <c r="R321" s="94"/>
      <c r="S321" s="94"/>
      <c r="T321" s="94"/>
      <c r="U321" s="94"/>
      <c r="V321" s="94"/>
      <c r="W321" s="94"/>
    </row>
    <row r="322" spans="1:23" s="3" customFormat="1" ht="16.2" customHeight="1" x14ac:dyDescent="0.3">
      <c r="A322" s="127">
        <v>315</v>
      </c>
      <c r="B322" s="216"/>
      <c r="C322" s="202"/>
      <c r="D322" s="202"/>
      <c r="E322" s="208"/>
      <c r="F322" s="120" t="s">
        <v>869</v>
      </c>
      <c r="G322" s="126" t="s">
        <v>682</v>
      </c>
      <c r="H322" s="122" t="s">
        <v>1030</v>
      </c>
      <c r="I322" s="89" t="s">
        <v>878</v>
      </c>
      <c r="J322" s="93"/>
      <c r="K322" s="73" t="s">
        <v>779</v>
      </c>
      <c r="L322" s="67"/>
      <c r="M322" s="32"/>
      <c r="N322" s="45"/>
      <c r="O322" s="45"/>
      <c r="P322" s="107"/>
      <c r="Q322" s="94"/>
      <c r="R322" s="94"/>
      <c r="S322" s="94"/>
      <c r="T322" s="94"/>
      <c r="U322" s="94"/>
      <c r="V322" s="94"/>
      <c r="W322" s="94"/>
    </row>
    <row r="323" spans="1:23" s="3" customFormat="1" ht="16.2" customHeight="1" x14ac:dyDescent="0.3">
      <c r="A323" s="127">
        <v>316</v>
      </c>
      <c r="B323" s="216"/>
      <c r="C323" s="202"/>
      <c r="D323" s="202"/>
      <c r="E323" s="208"/>
      <c r="F323" s="120" t="s">
        <v>869</v>
      </c>
      <c r="G323" s="126" t="s">
        <v>684</v>
      </c>
      <c r="H323" s="122" t="s">
        <v>1029</v>
      </c>
      <c r="I323" s="89" t="s">
        <v>878</v>
      </c>
      <c r="J323" s="88"/>
      <c r="K323" s="73" t="s">
        <v>779</v>
      </c>
      <c r="L323" s="67"/>
      <c r="M323" s="16"/>
      <c r="N323" s="45"/>
      <c r="O323" s="45"/>
      <c r="P323" s="107"/>
      <c r="Q323" s="94"/>
      <c r="R323" s="94"/>
      <c r="S323" s="94"/>
      <c r="T323" s="94"/>
      <c r="U323" s="94"/>
      <c r="V323" s="94"/>
      <c r="W323" s="94"/>
    </row>
    <row r="324" spans="1:23" s="3" customFormat="1" ht="16.2" customHeight="1" x14ac:dyDescent="0.3">
      <c r="A324" s="127">
        <v>317</v>
      </c>
      <c r="B324" s="216"/>
      <c r="C324" s="202"/>
      <c r="D324" s="202"/>
      <c r="E324" s="208"/>
      <c r="F324" s="120" t="s">
        <v>869</v>
      </c>
      <c r="G324" s="126" t="s">
        <v>687</v>
      </c>
      <c r="H324" s="122" t="s">
        <v>1028</v>
      </c>
      <c r="I324" s="89" t="s">
        <v>878</v>
      </c>
      <c r="J324" s="88"/>
      <c r="K324" s="73" t="s">
        <v>779</v>
      </c>
      <c r="L324" s="67"/>
      <c r="M324" s="16"/>
      <c r="N324" s="45"/>
      <c r="O324" s="45"/>
      <c r="P324" s="107"/>
      <c r="Q324" s="94"/>
      <c r="R324" s="94"/>
      <c r="S324" s="94"/>
      <c r="T324" s="94"/>
      <c r="U324" s="94"/>
      <c r="V324" s="94"/>
      <c r="W324" s="94"/>
    </row>
    <row r="325" spans="1:23" s="3" customFormat="1" ht="16.2" customHeight="1" x14ac:dyDescent="0.3">
      <c r="A325" s="127">
        <v>318</v>
      </c>
      <c r="B325" s="216"/>
      <c r="C325" s="202"/>
      <c r="D325" s="202"/>
      <c r="E325" s="208"/>
      <c r="F325" s="120" t="s">
        <v>869</v>
      </c>
      <c r="G325" s="126" t="s">
        <v>689</v>
      </c>
      <c r="H325" s="122" t="s">
        <v>1027</v>
      </c>
      <c r="I325" s="89" t="s">
        <v>878</v>
      </c>
      <c r="J325" s="88"/>
      <c r="K325" s="73" t="s">
        <v>779</v>
      </c>
      <c r="L325" s="67"/>
      <c r="M325" s="16"/>
      <c r="N325" s="45"/>
      <c r="O325" s="45"/>
      <c r="P325" s="107"/>
      <c r="Q325" s="94"/>
      <c r="R325" s="94"/>
      <c r="S325" s="94"/>
      <c r="T325" s="94"/>
      <c r="U325" s="94"/>
      <c r="V325" s="94"/>
      <c r="W325" s="94"/>
    </row>
    <row r="326" spans="1:23" s="3" customFormat="1" ht="18" x14ac:dyDescent="0.3">
      <c r="A326" s="127">
        <v>319</v>
      </c>
      <c r="B326" s="216"/>
      <c r="C326" s="202"/>
      <c r="D326" s="202"/>
      <c r="E326" s="208"/>
      <c r="F326" s="120" t="s">
        <v>869</v>
      </c>
      <c r="G326" s="126" t="s">
        <v>691</v>
      </c>
      <c r="H326" s="122" t="s">
        <v>1026</v>
      </c>
      <c r="I326" s="89" t="s">
        <v>878</v>
      </c>
      <c r="J326" s="88"/>
      <c r="K326" s="73" t="s">
        <v>779</v>
      </c>
      <c r="L326" s="67"/>
      <c r="M326" s="16"/>
      <c r="N326" s="45"/>
      <c r="O326" s="45"/>
      <c r="P326" s="107"/>
      <c r="Q326" s="94"/>
      <c r="R326" s="94"/>
      <c r="S326" s="94"/>
      <c r="T326" s="94"/>
      <c r="U326" s="94"/>
      <c r="V326" s="94"/>
      <c r="W326" s="94"/>
    </row>
    <row r="327" spans="1:23" s="3" customFormat="1" ht="18" x14ac:dyDescent="0.3">
      <c r="A327" s="127">
        <v>320</v>
      </c>
      <c r="B327" s="216"/>
      <c r="C327" s="202"/>
      <c r="D327" s="202"/>
      <c r="E327" s="208"/>
      <c r="F327" s="120" t="s">
        <v>869</v>
      </c>
      <c r="G327" s="126" t="s">
        <v>693</v>
      </c>
      <c r="H327" s="122" t="s">
        <v>1025</v>
      </c>
      <c r="I327" s="89" t="s">
        <v>878</v>
      </c>
      <c r="J327" s="88"/>
      <c r="K327" s="73" t="s">
        <v>779</v>
      </c>
      <c r="L327" s="67"/>
      <c r="M327" s="16"/>
      <c r="N327" s="45"/>
      <c r="O327" s="45"/>
      <c r="P327" s="46"/>
      <c r="Q327" s="94"/>
      <c r="R327" s="94"/>
      <c r="S327" s="94"/>
      <c r="T327" s="94"/>
      <c r="U327" s="94"/>
      <c r="V327" s="94"/>
      <c r="W327" s="94"/>
    </row>
    <row r="328" spans="1:23" s="3" customFormat="1" ht="18" x14ac:dyDescent="0.3">
      <c r="A328" s="127">
        <v>321</v>
      </c>
      <c r="B328" s="216"/>
      <c r="C328" s="202"/>
      <c r="D328" s="202"/>
      <c r="E328" s="208"/>
      <c r="F328" s="120" t="s">
        <v>869</v>
      </c>
      <c r="G328" s="126" t="s">
        <v>696</v>
      </c>
      <c r="H328" s="122" t="s">
        <v>1024</v>
      </c>
      <c r="I328" s="89" t="s">
        <v>878</v>
      </c>
      <c r="J328" s="88"/>
      <c r="K328" s="73" t="s">
        <v>779</v>
      </c>
      <c r="L328" s="67"/>
      <c r="M328" s="31"/>
      <c r="N328" s="45"/>
      <c r="O328" s="45"/>
      <c r="P328" s="46"/>
      <c r="Q328" s="94"/>
      <c r="R328" s="94"/>
      <c r="S328" s="94"/>
      <c r="T328" s="94"/>
      <c r="U328" s="94"/>
      <c r="V328" s="94"/>
      <c r="W328" s="94"/>
    </row>
    <row r="329" spans="1:23" s="3" customFormat="1" ht="18" x14ac:dyDescent="0.3">
      <c r="A329" s="127">
        <v>322</v>
      </c>
      <c r="B329" s="216"/>
      <c r="C329" s="202"/>
      <c r="D329" s="202"/>
      <c r="E329" s="208"/>
      <c r="F329" s="120" t="s">
        <v>869</v>
      </c>
      <c r="G329" s="126" t="s">
        <v>699</v>
      </c>
      <c r="H329" s="122" t="s">
        <v>1023</v>
      </c>
      <c r="I329" s="89" t="s">
        <v>878</v>
      </c>
      <c r="J329" s="88"/>
      <c r="K329" s="73" t="s">
        <v>779</v>
      </c>
      <c r="L329" s="67"/>
      <c r="M329" s="31"/>
      <c r="N329" s="45"/>
      <c r="O329" s="45"/>
      <c r="P329" s="46"/>
      <c r="Q329" s="94"/>
      <c r="R329" s="94"/>
      <c r="S329" s="94"/>
      <c r="T329" s="94"/>
      <c r="U329" s="94"/>
      <c r="V329" s="94"/>
      <c r="W329" s="94"/>
    </row>
    <row r="330" spans="1:23" s="3" customFormat="1" ht="18" x14ac:dyDescent="0.3">
      <c r="A330" s="127">
        <v>323</v>
      </c>
      <c r="B330" s="216"/>
      <c r="C330" s="202"/>
      <c r="D330" s="202"/>
      <c r="E330" s="208"/>
      <c r="F330" s="120" t="s">
        <v>869</v>
      </c>
      <c r="G330" s="126" t="s">
        <v>701</v>
      </c>
      <c r="H330" s="122" t="s">
        <v>1022</v>
      </c>
      <c r="I330" s="89" t="s">
        <v>878</v>
      </c>
      <c r="J330" s="88"/>
      <c r="K330" s="73" t="s">
        <v>779</v>
      </c>
      <c r="L330" s="67"/>
      <c r="M330" s="31"/>
      <c r="N330" s="45"/>
      <c r="O330" s="45"/>
      <c r="P330" s="46"/>
      <c r="Q330" s="94"/>
      <c r="R330" s="94"/>
      <c r="S330" s="94"/>
      <c r="T330" s="94"/>
      <c r="U330" s="94"/>
      <c r="V330" s="94"/>
      <c r="W330" s="94"/>
    </row>
    <row r="331" spans="1:23" s="3" customFormat="1" ht="18" x14ac:dyDescent="0.3">
      <c r="A331" s="127">
        <v>324</v>
      </c>
      <c r="B331" s="216"/>
      <c r="C331" s="202"/>
      <c r="D331" s="202"/>
      <c r="E331" s="208"/>
      <c r="F331" s="120" t="s">
        <v>869</v>
      </c>
      <c r="G331" s="126" t="s">
        <v>703</v>
      </c>
      <c r="H331" s="122" t="s">
        <v>1021</v>
      </c>
      <c r="I331" s="89" t="s">
        <v>878</v>
      </c>
      <c r="J331" s="88"/>
      <c r="K331" s="73" t="s">
        <v>779</v>
      </c>
      <c r="L331" s="67"/>
      <c r="M331" s="31"/>
      <c r="N331" s="45"/>
      <c r="O331" s="45"/>
      <c r="P331" s="46"/>
      <c r="Q331" s="94"/>
      <c r="R331" s="94"/>
      <c r="S331" s="94"/>
      <c r="T331" s="94"/>
      <c r="U331" s="94"/>
      <c r="V331" s="94"/>
      <c r="W331" s="94"/>
    </row>
    <row r="332" spans="1:23" s="3" customFormat="1" ht="18" x14ac:dyDescent="0.3">
      <c r="A332" s="127">
        <v>325</v>
      </c>
      <c r="B332" s="216"/>
      <c r="C332" s="202"/>
      <c r="D332" s="202"/>
      <c r="E332" s="208"/>
      <c r="F332" s="120" t="s">
        <v>869</v>
      </c>
      <c r="G332" s="126" t="s">
        <v>705</v>
      </c>
      <c r="H332" s="122" t="s">
        <v>1020</v>
      </c>
      <c r="I332" s="89" t="s">
        <v>878</v>
      </c>
      <c r="J332" s="88"/>
      <c r="K332" s="73" t="s">
        <v>779</v>
      </c>
      <c r="L332" s="67"/>
      <c r="M332" s="31"/>
      <c r="N332" s="45"/>
      <c r="O332" s="45"/>
      <c r="P332" s="46"/>
      <c r="Q332" s="94"/>
      <c r="R332" s="94"/>
      <c r="S332" s="94"/>
      <c r="T332" s="94"/>
      <c r="U332" s="94"/>
      <c r="V332" s="94"/>
      <c r="W332" s="94"/>
    </row>
    <row r="333" spans="1:23" s="3" customFormat="1" ht="18" x14ac:dyDescent="0.3">
      <c r="A333" s="127">
        <v>326</v>
      </c>
      <c r="B333" s="216"/>
      <c r="C333" s="202"/>
      <c r="D333" s="202"/>
      <c r="E333" s="208"/>
      <c r="F333" s="120" t="s">
        <v>869</v>
      </c>
      <c r="G333" s="126" t="s">
        <v>707</v>
      </c>
      <c r="H333" s="122" t="s">
        <v>1019</v>
      </c>
      <c r="I333" s="89" t="s">
        <v>878</v>
      </c>
      <c r="J333" s="88"/>
      <c r="K333" s="73" t="s">
        <v>779</v>
      </c>
      <c r="L333" s="67"/>
      <c r="M333" s="31"/>
      <c r="N333" s="45"/>
      <c r="O333" s="45"/>
      <c r="P333" s="46"/>
      <c r="Q333" s="94"/>
      <c r="R333" s="94"/>
      <c r="S333" s="94"/>
      <c r="T333" s="94"/>
      <c r="U333" s="94"/>
      <c r="V333" s="94"/>
      <c r="W333" s="94"/>
    </row>
    <row r="334" spans="1:23" s="3" customFormat="1" ht="18" x14ac:dyDescent="0.3">
      <c r="A334" s="127">
        <v>327</v>
      </c>
      <c r="B334" s="216"/>
      <c r="C334" s="202"/>
      <c r="D334" s="202"/>
      <c r="E334" s="208"/>
      <c r="F334" s="120" t="s">
        <v>869</v>
      </c>
      <c r="G334" s="126" t="s">
        <v>709</v>
      </c>
      <c r="H334" s="122" t="s">
        <v>1018</v>
      </c>
      <c r="I334" s="89" t="s">
        <v>878</v>
      </c>
      <c r="J334" s="88"/>
      <c r="K334" s="73" t="s">
        <v>779</v>
      </c>
      <c r="L334" s="67"/>
      <c r="M334" s="31"/>
      <c r="N334" s="45"/>
      <c r="O334" s="45"/>
      <c r="P334" s="46"/>
      <c r="Q334" s="94"/>
      <c r="R334" s="94"/>
      <c r="S334" s="94"/>
      <c r="T334" s="94"/>
      <c r="U334" s="94"/>
      <c r="V334" s="94"/>
      <c r="W334" s="94"/>
    </row>
    <row r="335" spans="1:23" s="3" customFormat="1" ht="18" x14ac:dyDescent="0.3">
      <c r="A335" s="127">
        <v>328</v>
      </c>
      <c r="B335" s="216"/>
      <c r="C335" s="202"/>
      <c r="D335" s="202"/>
      <c r="E335" s="208"/>
      <c r="F335" s="120" t="s">
        <v>869</v>
      </c>
      <c r="G335" s="126" t="s">
        <v>712</v>
      </c>
      <c r="H335" s="122" t="s">
        <v>1017</v>
      </c>
      <c r="I335" s="89" t="s">
        <v>878</v>
      </c>
      <c r="J335" s="88"/>
      <c r="K335" s="73" t="s">
        <v>779</v>
      </c>
      <c r="L335" s="67"/>
      <c r="M335" s="31"/>
      <c r="N335" s="45"/>
      <c r="O335" s="45"/>
      <c r="P335" s="46"/>
      <c r="Q335" s="94"/>
      <c r="R335" s="94"/>
      <c r="S335" s="94"/>
      <c r="T335" s="94"/>
      <c r="U335" s="94"/>
      <c r="V335" s="94"/>
      <c r="W335" s="94"/>
    </row>
    <row r="336" spans="1:23" s="3" customFormat="1" ht="18" x14ac:dyDescent="0.3">
      <c r="A336" s="127">
        <v>329</v>
      </c>
      <c r="B336" s="216"/>
      <c r="C336" s="202"/>
      <c r="D336" s="202"/>
      <c r="E336" s="208"/>
      <c r="F336" s="120" t="s">
        <v>869</v>
      </c>
      <c r="G336" s="126" t="s">
        <v>714</v>
      </c>
      <c r="H336" s="122" t="s">
        <v>1016</v>
      </c>
      <c r="I336" s="89" t="s">
        <v>878</v>
      </c>
      <c r="J336" s="88"/>
      <c r="K336" s="73" t="s">
        <v>779</v>
      </c>
      <c r="L336" s="67"/>
      <c r="M336" s="31"/>
      <c r="N336" s="45"/>
      <c r="O336" s="45"/>
      <c r="P336" s="46"/>
      <c r="Q336" s="94"/>
      <c r="R336" s="94"/>
      <c r="S336" s="94"/>
      <c r="T336" s="94"/>
      <c r="U336" s="94"/>
      <c r="V336" s="94"/>
      <c r="W336" s="94"/>
    </row>
    <row r="337" spans="1:23" s="3" customFormat="1" ht="18" x14ac:dyDescent="0.3">
      <c r="A337" s="127">
        <v>330</v>
      </c>
      <c r="B337" s="216"/>
      <c r="C337" s="202"/>
      <c r="D337" s="202"/>
      <c r="E337" s="208"/>
      <c r="F337" s="120" t="s">
        <v>869</v>
      </c>
      <c r="G337" s="126" t="s">
        <v>717</v>
      </c>
      <c r="H337" s="122" t="s">
        <v>1015</v>
      </c>
      <c r="I337" s="89" t="s">
        <v>878</v>
      </c>
      <c r="J337" s="88"/>
      <c r="K337" s="73" t="s">
        <v>779</v>
      </c>
      <c r="L337" s="67"/>
      <c r="M337" s="31"/>
      <c r="N337" s="45"/>
      <c r="O337" s="45"/>
      <c r="P337" s="94"/>
      <c r="Q337" s="94"/>
      <c r="R337" s="94"/>
      <c r="S337" s="94"/>
      <c r="T337" s="94"/>
      <c r="U337" s="94"/>
      <c r="V337" s="94"/>
      <c r="W337" s="94"/>
    </row>
    <row r="338" spans="1:23" s="3" customFormat="1" ht="18" x14ac:dyDescent="0.3">
      <c r="A338" s="127">
        <v>331</v>
      </c>
      <c r="B338" s="216"/>
      <c r="C338" s="202"/>
      <c r="D338" s="202"/>
      <c r="E338" s="208"/>
      <c r="F338" s="120" t="s">
        <v>869</v>
      </c>
      <c r="G338" s="126" t="s">
        <v>720</v>
      </c>
      <c r="H338" s="122" t="s">
        <v>1014</v>
      </c>
      <c r="I338" s="89" t="s">
        <v>878</v>
      </c>
      <c r="J338" s="73" t="s">
        <v>779</v>
      </c>
      <c r="K338" s="90"/>
      <c r="L338" s="67"/>
      <c r="M338" s="34"/>
      <c r="N338" s="40"/>
      <c r="O338" s="40"/>
      <c r="P338" s="42"/>
      <c r="Q338" s="94"/>
      <c r="R338" s="94"/>
      <c r="S338" s="94"/>
      <c r="T338" s="94"/>
      <c r="U338" s="94"/>
      <c r="V338" s="94"/>
      <c r="W338" s="94"/>
    </row>
    <row r="339" spans="1:23" s="3" customFormat="1" ht="18" x14ac:dyDescent="0.3">
      <c r="A339" s="127">
        <v>332</v>
      </c>
      <c r="B339" s="216"/>
      <c r="C339" s="202"/>
      <c r="D339" s="202"/>
      <c r="E339" s="208"/>
      <c r="F339" s="120" t="s">
        <v>869</v>
      </c>
      <c r="G339" s="126" t="s">
        <v>722</v>
      </c>
      <c r="H339" s="122" t="s">
        <v>1013</v>
      </c>
      <c r="I339" s="89" t="s">
        <v>878</v>
      </c>
      <c r="J339" s="73" t="s">
        <v>779</v>
      </c>
      <c r="K339" s="90"/>
      <c r="L339" s="67"/>
      <c r="M339" s="34"/>
      <c r="N339" s="40"/>
      <c r="O339" s="40"/>
      <c r="P339" s="42"/>
      <c r="Q339" s="94"/>
      <c r="R339" s="94"/>
      <c r="S339" s="94"/>
      <c r="T339" s="94"/>
      <c r="U339" s="94"/>
      <c r="V339" s="94"/>
      <c r="W339" s="94"/>
    </row>
    <row r="340" spans="1:23" s="3" customFormat="1" ht="18" x14ac:dyDescent="0.3">
      <c r="A340" s="127">
        <v>333</v>
      </c>
      <c r="B340" s="216"/>
      <c r="C340" s="202"/>
      <c r="D340" s="202"/>
      <c r="E340" s="208"/>
      <c r="F340" s="120" t="s">
        <v>869</v>
      </c>
      <c r="G340" s="126" t="s">
        <v>724</v>
      </c>
      <c r="H340" s="122" t="s">
        <v>1012</v>
      </c>
      <c r="I340" s="89" t="s">
        <v>878</v>
      </c>
      <c r="J340" s="91"/>
      <c r="K340" s="73" t="s">
        <v>779</v>
      </c>
      <c r="L340" s="67"/>
      <c r="M340" s="34"/>
      <c r="N340" s="40"/>
      <c r="O340" s="40"/>
      <c r="P340" s="105"/>
      <c r="Q340" s="94"/>
      <c r="R340" s="94"/>
      <c r="S340" s="94"/>
      <c r="T340" s="94"/>
      <c r="U340" s="94"/>
      <c r="V340" s="94"/>
      <c r="W340" s="94"/>
    </row>
    <row r="341" spans="1:23" s="3" customFormat="1" ht="18" x14ac:dyDescent="0.3">
      <c r="A341" s="127">
        <v>334</v>
      </c>
      <c r="B341" s="216"/>
      <c r="C341" s="202"/>
      <c r="D341" s="202"/>
      <c r="E341" s="208"/>
      <c r="F341" s="120" t="s">
        <v>869</v>
      </c>
      <c r="G341" s="126" t="s">
        <v>727</v>
      </c>
      <c r="H341" s="122" t="s">
        <v>1011</v>
      </c>
      <c r="I341" s="89" t="s">
        <v>878</v>
      </c>
      <c r="J341" s="91"/>
      <c r="K341" s="73" t="s">
        <v>779</v>
      </c>
      <c r="L341" s="67"/>
      <c r="M341" s="34"/>
      <c r="N341" s="40"/>
      <c r="O341" s="40"/>
      <c r="P341" s="105"/>
      <c r="Q341" s="94"/>
      <c r="R341" s="94"/>
      <c r="S341" s="94"/>
      <c r="T341" s="94"/>
      <c r="U341" s="94"/>
      <c r="V341" s="94"/>
      <c r="W341" s="94"/>
    </row>
    <row r="342" spans="1:23" s="3" customFormat="1" ht="18" x14ac:dyDescent="0.3">
      <c r="A342" s="127">
        <v>335</v>
      </c>
      <c r="B342" s="216"/>
      <c r="C342" s="202"/>
      <c r="D342" s="202"/>
      <c r="E342" s="208"/>
      <c r="F342" s="120" t="s">
        <v>869</v>
      </c>
      <c r="G342" s="126" t="s">
        <v>729</v>
      </c>
      <c r="H342" s="122" t="s">
        <v>1010</v>
      </c>
      <c r="I342" s="89" t="s">
        <v>878</v>
      </c>
      <c r="J342" s="73" t="s">
        <v>779</v>
      </c>
      <c r="K342" s="90"/>
      <c r="L342" s="67"/>
      <c r="M342" s="34"/>
      <c r="N342" s="40"/>
      <c r="O342" s="40"/>
      <c r="P342" s="42"/>
      <c r="Q342" s="94"/>
      <c r="R342" s="94"/>
      <c r="S342" s="94"/>
      <c r="T342" s="94"/>
      <c r="U342" s="94"/>
      <c r="V342" s="94"/>
      <c r="W342" s="94"/>
    </row>
    <row r="343" spans="1:23" s="3" customFormat="1" ht="18" x14ac:dyDescent="0.3">
      <c r="A343" s="127">
        <v>336</v>
      </c>
      <c r="B343" s="216"/>
      <c r="C343" s="202"/>
      <c r="D343" s="202"/>
      <c r="E343" s="208"/>
      <c r="F343" s="120" t="s">
        <v>869</v>
      </c>
      <c r="G343" s="126" t="s">
        <v>731</v>
      </c>
      <c r="H343" s="122" t="s">
        <v>1009</v>
      </c>
      <c r="I343" s="89" t="s">
        <v>878</v>
      </c>
      <c r="J343" s="73" t="s">
        <v>779</v>
      </c>
      <c r="K343" s="90"/>
      <c r="L343" s="67"/>
      <c r="M343" s="34"/>
      <c r="N343" s="40"/>
      <c r="O343" s="40"/>
      <c r="P343" s="42"/>
      <c r="Q343" s="94"/>
      <c r="R343" s="94"/>
      <c r="S343" s="94"/>
      <c r="T343" s="94"/>
      <c r="U343" s="94"/>
      <c r="V343" s="94"/>
      <c r="W343" s="94"/>
    </row>
    <row r="344" spans="1:23" s="3" customFormat="1" ht="18" x14ac:dyDescent="0.3">
      <c r="A344" s="127">
        <v>337</v>
      </c>
      <c r="B344" s="216"/>
      <c r="C344" s="202"/>
      <c r="D344" s="202"/>
      <c r="E344" s="208"/>
      <c r="F344" s="120" t="s">
        <v>869</v>
      </c>
      <c r="G344" s="126" t="s">
        <v>733</v>
      </c>
      <c r="H344" s="122" t="s">
        <v>1008</v>
      </c>
      <c r="I344" s="89" t="s">
        <v>878</v>
      </c>
      <c r="J344" s="73" t="s">
        <v>779</v>
      </c>
      <c r="K344" s="90"/>
      <c r="L344" s="67"/>
      <c r="M344" s="34"/>
      <c r="N344" s="40"/>
      <c r="O344" s="40"/>
      <c r="P344" s="42"/>
      <c r="Q344" s="94"/>
      <c r="R344" s="94"/>
      <c r="S344" s="94"/>
      <c r="T344" s="94"/>
      <c r="U344" s="94"/>
      <c r="V344" s="94"/>
      <c r="W344" s="94"/>
    </row>
    <row r="345" spans="1:23" s="3" customFormat="1" ht="16.2" customHeight="1" x14ac:dyDescent="0.3">
      <c r="A345" s="127">
        <v>338</v>
      </c>
      <c r="B345" s="216"/>
      <c r="C345" s="202"/>
      <c r="D345" s="202"/>
      <c r="E345" s="208"/>
      <c r="F345" s="120" t="s">
        <v>869</v>
      </c>
      <c r="G345" s="126" t="s">
        <v>735</v>
      </c>
      <c r="H345" s="122" t="s">
        <v>1007</v>
      </c>
      <c r="I345" s="89" t="s">
        <v>878</v>
      </c>
      <c r="J345" s="73" t="s">
        <v>779</v>
      </c>
      <c r="K345" s="90"/>
      <c r="L345" s="67"/>
      <c r="M345" s="34"/>
      <c r="N345" s="40"/>
      <c r="O345" s="40"/>
      <c r="P345" s="42"/>
      <c r="Q345" s="94"/>
      <c r="R345" s="94"/>
      <c r="S345" s="94"/>
      <c r="T345" s="94"/>
      <c r="U345" s="94"/>
      <c r="V345" s="94"/>
      <c r="W345" s="94"/>
    </row>
    <row r="346" spans="1:23" s="3" customFormat="1" ht="16.2" customHeight="1" x14ac:dyDescent="0.3">
      <c r="A346" s="127">
        <v>339</v>
      </c>
      <c r="B346" s="216"/>
      <c r="C346" s="202"/>
      <c r="D346" s="202"/>
      <c r="E346" s="208"/>
      <c r="F346" s="120" t="s">
        <v>869</v>
      </c>
      <c r="G346" s="126" t="s">
        <v>737</v>
      </c>
      <c r="H346" s="122" t="s">
        <v>1006</v>
      </c>
      <c r="I346" s="89" t="s">
        <v>878</v>
      </c>
      <c r="J346" s="73" t="s">
        <v>779</v>
      </c>
      <c r="K346" s="90"/>
      <c r="L346" s="67"/>
      <c r="M346" s="34"/>
      <c r="N346" s="40"/>
      <c r="O346" s="40"/>
      <c r="P346" s="42"/>
      <c r="Q346" s="94"/>
      <c r="R346" s="94"/>
      <c r="S346" s="94"/>
      <c r="T346" s="94"/>
      <c r="U346" s="94"/>
      <c r="V346" s="94"/>
      <c r="W346" s="94"/>
    </row>
    <row r="347" spans="1:23" s="3" customFormat="1" ht="16.2" customHeight="1" x14ac:dyDescent="0.3">
      <c r="A347" s="127">
        <v>340</v>
      </c>
      <c r="B347" s="216"/>
      <c r="C347" s="202"/>
      <c r="D347" s="202"/>
      <c r="E347" s="208"/>
      <c r="F347" s="120" t="s">
        <v>869</v>
      </c>
      <c r="G347" s="126" t="s">
        <v>739</v>
      </c>
      <c r="H347" s="122" t="s">
        <v>1005</v>
      </c>
      <c r="I347" s="89" t="s">
        <v>878</v>
      </c>
      <c r="J347" s="73" t="s">
        <v>779</v>
      </c>
      <c r="K347" s="90"/>
      <c r="L347" s="67"/>
      <c r="M347" s="34"/>
      <c r="N347" s="40"/>
      <c r="O347" s="40"/>
      <c r="P347" s="42"/>
      <c r="Q347" s="94"/>
      <c r="R347" s="94"/>
      <c r="S347" s="94"/>
      <c r="T347" s="94"/>
      <c r="U347" s="94"/>
      <c r="V347" s="94"/>
      <c r="W347" s="94"/>
    </row>
    <row r="348" spans="1:23" s="3" customFormat="1" ht="16.2" customHeight="1" x14ac:dyDescent="0.3">
      <c r="A348" s="127">
        <v>341</v>
      </c>
      <c r="B348" s="216"/>
      <c r="C348" s="202"/>
      <c r="D348" s="202"/>
      <c r="E348" s="208"/>
      <c r="F348" s="120" t="s">
        <v>869</v>
      </c>
      <c r="G348" s="126" t="s">
        <v>741</v>
      </c>
      <c r="H348" s="122" t="s">
        <v>1004</v>
      </c>
      <c r="I348" s="89" t="s">
        <v>878</v>
      </c>
      <c r="J348" s="73" t="s">
        <v>779</v>
      </c>
      <c r="K348" s="90"/>
      <c r="L348" s="67"/>
      <c r="M348" s="34"/>
      <c r="N348" s="40"/>
      <c r="O348" s="40"/>
      <c r="P348" s="42"/>
      <c r="Q348" s="94"/>
      <c r="R348" s="94"/>
      <c r="S348" s="94"/>
      <c r="T348" s="94"/>
      <c r="U348" s="94"/>
      <c r="V348" s="94"/>
      <c r="W348" s="94"/>
    </row>
    <row r="349" spans="1:23" s="3" customFormat="1" ht="16.2" customHeight="1" x14ac:dyDescent="0.3">
      <c r="A349" s="127">
        <v>342</v>
      </c>
      <c r="B349" s="216"/>
      <c r="C349" s="202"/>
      <c r="D349" s="202"/>
      <c r="E349" s="208"/>
      <c r="F349" s="120" t="s">
        <v>869</v>
      </c>
      <c r="G349" s="126" t="s">
        <v>743</v>
      </c>
      <c r="H349" s="122" t="s">
        <v>1003</v>
      </c>
      <c r="I349" s="89" t="s">
        <v>878</v>
      </c>
      <c r="J349" s="73" t="s">
        <v>779</v>
      </c>
      <c r="K349" s="90"/>
      <c r="L349" s="67"/>
      <c r="M349" s="34"/>
      <c r="N349" s="40"/>
      <c r="O349" s="40"/>
      <c r="P349" s="42"/>
      <c r="Q349" s="94"/>
      <c r="R349" s="94"/>
      <c r="S349" s="94"/>
      <c r="T349" s="94"/>
      <c r="U349" s="94"/>
      <c r="V349" s="94"/>
      <c r="W349" s="94"/>
    </row>
    <row r="350" spans="1:23" s="3" customFormat="1" ht="16.2" customHeight="1" x14ac:dyDescent="0.3">
      <c r="A350" s="127">
        <v>343</v>
      </c>
      <c r="B350" s="216"/>
      <c r="C350" s="202"/>
      <c r="D350" s="202"/>
      <c r="E350" s="208"/>
      <c r="F350" s="120" t="s">
        <v>869</v>
      </c>
      <c r="G350" s="126" t="s">
        <v>745</v>
      </c>
      <c r="H350" s="122" t="s">
        <v>1002</v>
      </c>
      <c r="I350" s="89" t="s">
        <v>878</v>
      </c>
      <c r="J350" s="91"/>
      <c r="K350" s="73" t="s">
        <v>779</v>
      </c>
      <c r="L350" s="67"/>
      <c r="M350" s="34"/>
      <c r="N350" s="40"/>
      <c r="O350" s="40"/>
      <c r="P350" s="108"/>
      <c r="Q350" s="94"/>
      <c r="R350" s="94"/>
      <c r="S350" s="94"/>
      <c r="T350" s="94"/>
      <c r="U350" s="94"/>
      <c r="V350" s="94"/>
      <c r="W350" s="94"/>
    </row>
    <row r="351" spans="1:23" s="3" customFormat="1" ht="16.2" customHeight="1" x14ac:dyDescent="0.3">
      <c r="A351" s="127">
        <v>344</v>
      </c>
      <c r="B351" s="216"/>
      <c r="C351" s="202"/>
      <c r="D351" s="202"/>
      <c r="E351" s="208"/>
      <c r="F351" s="120" t="s">
        <v>869</v>
      </c>
      <c r="G351" s="126" t="s">
        <v>748</v>
      </c>
      <c r="H351" s="122" t="s">
        <v>1001</v>
      </c>
      <c r="I351" s="89" t="s">
        <v>878</v>
      </c>
      <c r="J351" s="91"/>
      <c r="K351" s="73" t="s">
        <v>779</v>
      </c>
      <c r="L351" s="67"/>
      <c r="M351" s="34"/>
      <c r="N351" s="40"/>
      <c r="O351" s="40"/>
      <c r="P351" s="108"/>
      <c r="Q351" s="94"/>
      <c r="R351" s="94"/>
      <c r="S351" s="94"/>
      <c r="T351" s="94"/>
      <c r="U351" s="94"/>
      <c r="V351" s="94"/>
      <c r="W351" s="94"/>
    </row>
    <row r="352" spans="1:23" s="3" customFormat="1" ht="16.2" customHeight="1" x14ac:dyDescent="0.3">
      <c r="A352" s="127">
        <v>345</v>
      </c>
      <c r="B352" s="216"/>
      <c r="C352" s="202"/>
      <c r="D352" s="202"/>
      <c r="E352" s="208"/>
      <c r="F352" s="120" t="s">
        <v>869</v>
      </c>
      <c r="G352" s="126" t="s">
        <v>750</v>
      </c>
      <c r="H352" s="122" t="s">
        <v>1000</v>
      </c>
      <c r="I352" s="89" t="s">
        <v>878</v>
      </c>
      <c r="J352" s="91"/>
      <c r="K352" s="73" t="s">
        <v>779</v>
      </c>
      <c r="L352" s="67"/>
      <c r="M352" s="34"/>
      <c r="N352" s="40"/>
      <c r="O352" s="40"/>
      <c r="P352" s="108"/>
      <c r="Q352" s="94"/>
      <c r="R352" s="94"/>
      <c r="S352" s="94"/>
      <c r="T352" s="94"/>
      <c r="U352" s="94"/>
      <c r="V352" s="94"/>
      <c r="W352" s="94"/>
    </row>
    <row r="353" spans="1:23" s="3" customFormat="1" ht="16.2" customHeight="1" x14ac:dyDescent="0.3">
      <c r="A353" s="127">
        <v>346</v>
      </c>
      <c r="B353" s="216"/>
      <c r="C353" s="202"/>
      <c r="D353" s="202"/>
      <c r="E353" s="208"/>
      <c r="F353" s="120" t="s">
        <v>869</v>
      </c>
      <c r="G353" s="126" t="s">
        <v>752</v>
      </c>
      <c r="H353" s="122" t="s">
        <v>999</v>
      </c>
      <c r="I353" s="89" t="s">
        <v>878</v>
      </c>
      <c r="J353" s="91"/>
      <c r="K353" s="73" t="s">
        <v>779</v>
      </c>
      <c r="L353" s="67"/>
      <c r="M353" s="34"/>
      <c r="N353" s="40"/>
      <c r="O353" s="40"/>
      <c r="P353" s="108"/>
      <c r="Q353" s="94"/>
      <c r="R353" s="94"/>
      <c r="S353" s="94"/>
      <c r="T353" s="94"/>
      <c r="U353" s="94"/>
      <c r="V353" s="94"/>
      <c r="W353" s="94"/>
    </row>
    <row r="354" spans="1:23" s="3" customFormat="1" ht="18" x14ac:dyDescent="0.3">
      <c r="A354" s="127">
        <v>347</v>
      </c>
      <c r="B354" s="216"/>
      <c r="C354" s="202"/>
      <c r="D354" s="202"/>
      <c r="E354" s="208"/>
      <c r="F354" s="120" t="s">
        <v>869</v>
      </c>
      <c r="G354" s="126" t="s">
        <v>754</v>
      </c>
      <c r="H354" s="122" t="s">
        <v>951</v>
      </c>
      <c r="I354" s="89" t="s">
        <v>878</v>
      </c>
      <c r="J354" s="91"/>
      <c r="K354" s="73" t="s">
        <v>779</v>
      </c>
      <c r="L354" s="67"/>
      <c r="M354" s="65"/>
      <c r="N354" s="40"/>
      <c r="O354" s="40"/>
      <c r="P354" s="103"/>
      <c r="Q354" s="94"/>
      <c r="R354" s="94"/>
      <c r="S354" s="94"/>
      <c r="T354" s="94"/>
      <c r="U354" s="94"/>
      <c r="V354" s="94"/>
      <c r="W354" s="94"/>
    </row>
    <row r="355" spans="1:23" s="3" customFormat="1" ht="18" x14ac:dyDescent="0.3">
      <c r="A355" s="127">
        <v>348</v>
      </c>
      <c r="B355" s="216"/>
      <c r="C355" s="202"/>
      <c r="D355" s="202"/>
      <c r="E355" s="208"/>
      <c r="F355" s="120" t="s">
        <v>869</v>
      </c>
      <c r="G355" s="126" t="s">
        <v>756</v>
      </c>
      <c r="H355" s="122" t="s">
        <v>952</v>
      </c>
      <c r="I355" s="89" t="s">
        <v>878</v>
      </c>
      <c r="J355" s="73" t="s">
        <v>779</v>
      </c>
      <c r="K355" s="90"/>
      <c r="L355" s="67"/>
      <c r="M355" s="65"/>
      <c r="N355" s="40"/>
      <c r="O355" s="40"/>
      <c r="P355" s="103"/>
      <c r="Q355" s="94"/>
      <c r="R355" s="94"/>
      <c r="S355" s="94"/>
      <c r="T355" s="94"/>
      <c r="U355" s="94"/>
      <c r="V355" s="94"/>
      <c r="W355" s="94"/>
    </row>
    <row r="356" spans="1:23" s="3" customFormat="1" ht="18" x14ac:dyDescent="0.3">
      <c r="A356" s="127">
        <v>349</v>
      </c>
      <c r="B356" s="216"/>
      <c r="C356" s="202"/>
      <c r="D356" s="202"/>
      <c r="E356" s="208"/>
      <c r="F356" s="120" t="s">
        <v>869</v>
      </c>
      <c r="G356" s="126" t="s">
        <v>758</v>
      </c>
      <c r="H356" s="122" t="s">
        <v>953</v>
      </c>
      <c r="I356" s="89" t="s">
        <v>878</v>
      </c>
      <c r="J356" s="73" t="s">
        <v>779</v>
      </c>
      <c r="K356" s="90"/>
      <c r="L356" s="67"/>
      <c r="M356" s="65"/>
      <c r="N356" s="40"/>
      <c r="O356" s="40"/>
      <c r="P356" s="103"/>
      <c r="Q356" s="94"/>
      <c r="R356" s="94"/>
      <c r="S356" s="94"/>
      <c r="T356" s="94"/>
      <c r="U356" s="94"/>
      <c r="V356" s="94"/>
      <c r="W356" s="94"/>
    </row>
    <row r="357" spans="1:23" s="3" customFormat="1" ht="18" x14ac:dyDescent="0.3">
      <c r="A357" s="127">
        <v>350</v>
      </c>
      <c r="B357" s="216"/>
      <c r="C357" s="202"/>
      <c r="D357" s="202"/>
      <c r="E357" s="208"/>
      <c r="F357" s="120" t="s">
        <v>869</v>
      </c>
      <c r="G357" s="126" t="s">
        <v>760</v>
      </c>
      <c r="H357" s="122" t="s">
        <v>954</v>
      </c>
      <c r="I357" s="89" t="s">
        <v>878</v>
      </c>
      <c r="J357" s="73" t="s">
        <v>779</v>
      </c>
      <c r="K357" s="90"/>
      <c r="L357" s="67"/>
      <c r="M357" s="65"/>
      <c r="N357" s="40"/>
      <c r="O357" s="40"/>
      <c r="P357" s="103"/>
      <c r="Q357" s="94"/>
      <c r="R357" s="94"/>
      <c r="S357" s="94"/>
      <c r="T357" s="94"/>
      <c r="U357" s="94"/>
      <c r="V357" s="94"/>
      <c r="W357" s="94"/>
    </row>
    <row r="358" spans="1:23" s="3" customFormat="1" ht="18" x14ac:dyDescent="0.3">
      <c r="A358" s="127">
        <v>351</v>
      </c>
      <c r="B358" s="216"/>
      <c r="C358" s="202"/>
      <c r="D358" s="202"/>
      <c r="E358" s="208"/>
      <c r="F358" s="120" t="s">
        <v>869</v>
      </c>
      <c r="G358" s="126" t="s">
        <v>762</v>
      </c>
      <c r="H358" s="122" t="s">
        <v>998</v>
      </c>
      <c r="I358" s="89" t="s">
        <v>878</v>
      </c>
      <c r="J358" s="91"/>
      <c r="K358" s="73" t="s">
        <v>779</v>
      </c>
      <c r="L358" s="67"/>
      <c r="M358" s="65"/>
      <c r="N358" s="40"/>
      <c r="O358" s="40"/>
      <c r="P358" s="103"/>
      <c r="Q358" s="94"/>
      <c r="R358" s="94"/>
      <c r="S358" s="94"/>
      <c r="T358" s="94"/>
      <c r="U358" s="94"/>
      <c r="V358" s="94"/>
      <c r="W358" s="94"/>
    </row>
    <row r="359" spans="1:23" s="3" customFormat="1" ht="18" x14ac:dyDescent="0.3">
      <c r="A359" s="127">
        <v>352</v>
      </c>
      <c r="B359" s="216"/>
      <c r="C359" s="202"/>
      <c r="D359" s="202"/>
      <c r="E359" s="208"/>
      <c r="F359" s="120" t="s">
        <v>869</v>
      </c>
      <c r="G359" s="126" t="s">
        <v>765</v>
      </c>
      <c r="H359" s="122" t="s">
        <v>955</v>
      </c>
      <c r="I359" s="89" t="s">
        <v>878</v>
      </c>
      <c r="J359" s="91"/>
      <c r="K359" s="73" t="s">
        <v>779</v>
      </c>
      <c r="L359" s="67"/>
      <c r="M359" s="65"/>
      <c r="N359" s="40"/>
      <c r="O359" s="40"/>
      <c r="P359" s="103"/>
      <c r="Q359" s="94"/>
      <c r="R359" s="94"/>
      <c r="S359" s="94"/>
      <c r="T359" s="94"/>
      <c r="U359" s="94"/>
      <c r="V359" s="94"/>
      <c r="W359" s="94"/>
    </row>
    <row r="360" spans="1:23" x14ac:dyDescent="0.3">
      <c r="A360" s="215"/>
      <c r="B360" s="216"/>
      <c r="C360" s="202"/>
      <c r="D360" s="202"/>
      <c r="E360" s="208" t="s">
        <v>871</v>
      </c>
      <c r="F360" s="203"/>
      <c r="G360" s="203"/>
      <c r="H360" s="211" t="str">
        <f>+[1]Insumo!M1</f>
        <v>NOMBRE DE LA UNIDAD PRODUCTORA</v>
      </c>
      <c r="I360" s="213" t="s">
        <v>857</v>
      </c>
      <c r="J360" s="203" t="s">
        <v>873</v>
      </c>
      <c r="K360" s="203"/>
      <c r="L360" s="203" t="s">
        <v>859</v>
      </c>
      <c r="M360" s="203" t="s">
        <v>860</v>
      </c>
      <c r="N360" s="200" t="s">
        <v>861</v>
      </c>
      <c r="O360" s="200" t="s">
        <v>862</v>
      </c>
      <c r="P360" s="201" t="s">
        <v>863</v>
      </c>
      <c r="Q360" s="201" t="s">
        <v>864</v>
      </c>
      <c r="R360" s="200">
        <v>2021</v>
      </c>
      <c r="S360" s="200">
        <v>2022</v>
      </c>
      <c r="T360" s="200">
        <v>2023</v>
      </c>
      <c r="U360" s="201">
        <v>2021</v>
      </c>
      <c r="V360" s="201">
        <v>2022</v>
      </c>
      <c r="W360" s="201">
        <v>2023</v>
      </c>
    </row>
    <row r="361" spans="1:23" x14ac:dyDescent="0.3">
      <c r="A361" s="215"/>
      <c r="B361" s="216"/>
      <c r="C361" s="202"/>
      <c r="D361" s="202"/>
      <c r="E361" s="208"/>
      <c r="F361" s="203"/>
      <c r="G361" s="203"/>
      <c r="H361" s="212"/>
      <c r="I361" s="214"/>
      <c r="J361" s="79" t="s">
        <v>777</v>
      </c>
      <c r="K361" s="79" t="s">
        <v>778</v>
      </c>
      <c r="L361" s="203"/>
      <c r="M361" s="203"/>
      <c r="N361" s="200"/>
      <c r="O361" s="200"/>
      <c r="P361" s="201"/>
      <c r="Q361" s="201"/>
      <c r="R361" s="200"/>
      <c r="S361" s="200"/>
      <c r="T361" s="200"/>
      <c r="U361" s="201"/>
      <c r="V361" s="201"/>
      <c r="W361" s="201"/>
    </row>
    <row r="362" spans="1:23" x14ac:dyDescent="0.3">
      <c r="A362" s="71"/>
      <c r="B362" s="216"/>
      <c r="C362" s="202"/>
      <c r="D362" s="202"/>
      <c r="E362" s="208"/>
      <c r="F362" s="117" t="s">
        <v>872</v>
      </c>
      <c r="G362" s="117"/>
      <c r="H362" s="123" t="s">
        <v>1236</v>
      </c>
      <c r="I362" s="109"/>
      <c r="J362" s="110"/>
      <c r="K362" s="110"/>
      <c r="L362" s="118"/>
      <c r="M362" s="118"/>
      <c r="N362" s="111">
        <f>COUNT(G363:G429)</f>
        <v>67</v>
      </c>
      <c r="O362" s="111">
        <f>COUNTIF(K363:K429,$J$364)</f>
        <v>62</v>
      </c>
      <c r="P362" s="111">
        <f>O362</f>
        <v>62</v>
      </c>
      <c r="Q362" s="119">
        <f>P362/N362</f>
        <v>0.92537313432835822</v>
      </c>
      <c r="R362" s="111">
        <v>0</v>
      </c>
      <c r="S362" s="111">
        <v>2</v>
      </c>
      <c r="T362" s="111">
        <v>5</v>
      </c>
      <c r="U362" s="112">
        <f>R362/P362</f>
        <v>0</v>
      </c>
      <c r="V362" s="112">
        <f>S362/P362</f>
        <v>3.2258064516129031E-2</v>
      </c>
      <c r="W362" s="112">
        <f>T362/P362</f>
        <v>8.0645161290322578E-2</v>
      </c>
    </row>
    <row r="363" spans="1:23" ht="15.6" x14ac:dyDescent="0.3">
      <c r="A363" s="120">
        <v>1</v>
      </c>
      <c r="B363" s="216"/>
      <c r="C363" s="202"/>
      <c r="D363" s="202"/>
      <c r="E363" s="208"/>
      <c r="F363" s="128" t="s">
        <v>872</v>
      </c>
      <c r="G363" s="120">
        <v>1</v>
      </c>
      <c r="H363" s="124" t="s">
        <v>780</v>
      </c>
      <c r="I363" s="120" t="s">
        <v>874</v>
      </c>
      <c r="J363" s="71"/>
      <c r="K363" s="150" t="s">
        <v>779</v>
      </c>
      <c r="L363" s="80" t="s">
        <v>870</v>
      </c>
      <c r="M363" s="81" t="s">
        <v>870</v>
      </c>
      <c r="N363" s="82"/>
      <c r="O363" s="81"/>
      <c r="P363" s="81"/>
      <c r="Q363" s="83"/>
      <c r="R363" s="81"/>
      <c r="S363" s="81"/>
      <c r="T363" s="81"/>
      <c r="U363" s="84"/>
      <c r="V363" s="84"/>
      <c r="W363" s="85"/>
    </row>
    <row r="364" spans="1:23" ht="15.6" x14ac:dyDescent="0.3">
      <c r="A364" s="120">
        <v>2</v>
      </c>
      <c r="B364" s="216"/>
      <c r="C364" s="202"/>
      <c r="D364" s="202"/>
      <c r="E364" s="208"/>
      <c r="F364" s="128" t="s">
        <v>872</v>
      </c>
      <c r="G364" s="120">
        <v>2</v>
      </c>
      <c r="H364" s="124" t="s">
        <v>781</v>
      </c>
      <c r="I364" s="120" t="s">
        <v>874</v>
      </c>
      <c r="J364" s="74" t="s">
        <v>779</v>
      </c>
      <c r="K364" s="151"/>
      <c r="L364" s="80" t="s">
        <v>870</v>
      </c>
      <c r="M364" s="86" t="s">
        <v>870</v>
      </c>
      <c r="N364" s="82"/>
      <c r="O364" s="81"/>
      <c r="P364" s="81"/>
      <c r="Q364" s="83"/>
      <c r="R364" s="81"/>
      <c r="S364" s="81"/>
      <c r="T364" s="81"/>
      <c r="U364" s="84"/>
      <c r="V364" s="84"/>
      <c r="W364" s="85"/>
    </row>
    <row r="365" spans="1:23" ht="15.6" x14ac:dyDescent="0.3">
      <c r="A365" s="120">
        <v>3</v>
      </c>
      <c r="B365" s="216"/>
      <c r="C365" s="202"/>
      <c r="D365" s="202"/>
      <c r="E365" s="208"/>
      <c r="F365" s="128" t="s">
        <v>872</v>
      </c>
      <c r="G365" s="120">
        <v>3</v>
      </c>
      <c r="H365" s="124" t="s">
        <v>782</v>
      </c>
      <c r="I365" s="120" t="s">
        <v>874</v>
      </c>
      <c r="J365" s="71"/>
      <c r="K365" s="150" t="s">
        <v>779</v>
      </c>
      <c r="L365" s="80" t="s">
        <v>870</v>
      </c>
      <c r="M365" s="86" t="s">
        <v>870</v>
      </c>
      <c r="N365" s="82"/>
      <c r="O365" s="81"/>
      <c r="P365" s="81"/>
      <c r="Q365" s="83"/>
      <c r="R365" s="81"/>
      <c r="S365" s="81"/>
      <c r="T365" s="81"/>
      <c r="U365" s="84"/>
      <c r="V365" s="84"/>
      <c r="W365" s="85"/>
    </row>
    <row r="366" spans="1:23" ht="15.6" x14ac:dyDescent="0.3">
      <c r="A366" s="120">
        <v>4</v>
      </c>
      <c r="B366" s="216"/>
      <c r="C366" s="202"/>
      <c r="D366" s="202"/>
      <c r="E366" s="208"/>
      <c r="F366" s="128" t="s">
        <v>872</v>
      </c>
      <c r="G366" s="120">
        <v>4</v>
      </c>
      <c r="H366" s="124" t="s">
        <v>783</v>
      </c>
      <c r="I366" s="120" t="s">
        <v>874</v>
      </c>
      <c r="J366" s="71"/>
      <c r="K366" s="74" t="s">
        <v>779</v>
      </c>
      <c r="L366" s="80" t="s">
        <v>870</v>
      </c>
      <c r="M366" s="86" t="s">
        <v>870</v>
      </c>
      <c r="N366" s="82"/>
      <c r="O366" s="81"/>
      <c r="P366" s="81"/>
      <c r="Q366" s="83"/>
      <c r="R366" s="81"/>
      <c r="S366" s="81"/>
      <c r="T366" s="81"/>
      <c r="U366" s="84"/>
      <c r="V366" s="84"/>
      <c r="W366" s="85"/>
    </row>
    <row r="367" spans="1:23" ht="15.6" x14ac:dyDescent="0.3">
      <c r="A367" s="120">
        <v>5</v>
      </c>
      <c r="B367" s="216"/>
      <c r="C367" s="202"/>
      <c r="D367" s="202"/>
      <c r="E367" s="208"/>
      <c r="F367" s="128" t="s">
        <v>872</v>
      </c>
      <c r="G367" s="120">
        <v>5</v>
      </c>
      <c r="H367" s="124" t="s">
        <v>784</v>
      </c>
      <c r="I367" s="120" t="s">
        <v>874</v>
      </c>
      <c r="J367" s="71"/>
      <c r="K367" s="150" t="s">
        <v>779</v>
      </c>
      <c r="L367" s="80" t="s">
        <v>870</v>
      </c>
      <c r="M367" s="86" t="s">
        <v>870</v>
      </c>
      <c r="N367" s="82"/>
      <c r="O367" s="81"/>
      <c r="P367" s="81"/>
      <c r="Q367" s="83"/>
      <c r="R367" s="81"/>
      <c r="S367" s="81"/>
      <c r="T367" s="81"/>
      <c r="U367" s="84"/>
      <c r="V367" s="84"/>
      <c r="W367" s="85"/>
    </row>
    <row r="368" spans="1:23" ht="15.6" x14ac:dyDescent="0.3">
      <c r="A368" s="120">
        <v>6</v>
      </c>
      <c r="B368" s="216"/>
      <c r="C368" s="202"/>
      <c r="D368" s="202"/>
      <c r="E368" s="208"/>
      <c r="F368" s="128" t="s">
        <v>872</v>
      </c>
      <c r="G368" s="120">
        <v>6</v>
      </c>
      <c r="H368" s="124" t="s">
        <v>785</v>
      </c>
      <c r="I368" s="120" t="s">
        <v>874</v>
      </c>
      <c r="J368" s="71"/>
      <c r="K368" s="150" t="s">
        <v>779</v>
      </c>
      <c r="L368" s="80" t="s">
        <v>870</v>
      </c>
      <c r="M368" s="86" t="s">
        <v>870</v>
      </c>
      <c r="N368" s="82"/>
      <c r="O368" s="81"/>
      <c r="P368" s="81"/>
      <c r="Q368" s="83"/>
      <c r="R368" s="81"/>
      <c r="S368" s="81"/>
      <c r="T368" s="81"/>
      <c r="U368" s="84"/>
      <c r="V368" s="84"/>
      <c r="W368" s="85"/>
    </row>
    <row r="369" spans="1:23" ht="15.6" x14ac:dyDescent="0.3">
      <c r="A369" s="120">
        <v>7</v>
      </c>
      <c r="B369" s="216"/>
      <c r="C369" s="202"/>
      <c r="D369" s="202"/>
      <c r="E369" s="208"/>
      <c r="F369" s="128" t="s">
        <v>872</v>
      </c>
      <c r="G369" s="120">
        <v>7</v>
      </c>
      <c r="H369" s="124" t="s">
        <v>786</v>
      </c>
      <c r="I369" s="120" t="s">
        <v>874</v>
      </c>
      <c r="J369" s="71"/>
      <c r="K369" s="74" t="s">
        <v>779</v>
      </c>
      <c r="L369" s="80" t="s">
        <v>870</v>
      </c>
      <c r="M369" s="86" t="s">
        <v>870</v>
      </c>
      <c r="N369" s="82"/>
      <c r="O369" s="81"/>
      <c r="P369" s="81"/>
      <c r="Q369" s="83"/>
      <c r="R369" s="81"/>
      <c r="S369" s="81"/>
      <c r="T369" s="81"/>
      <c r="U369" s="84"/>
      <c r="V369" s="84"/>
      <c r="W369" s="85"/>
    </row>
    <row r="370" spans="1:23" ht="15.6" x14ac:dyDescent="0.3">
      <c r="A370" s="120">
        <v>8</v>
      </c>
      <c r="B370" s="216"/>
      <c r="C370" s="202"/>
      <c r="D370" s="202"/>
      <c r="E370" s="208"/>
      <c r="F370" s="128" t="s">
        <v>872</v>
      </c>
      <c r="G370" s="120">
        <v>8</v>
      </c>
      <c r="H370" s="124" t="s">
        <v>787</v>
      </c>
      <c r="I370" s="120" t="s">
        <v>874</v>
      </c>
      <c r="J370" s="71"/>
      <c r="K370" s="150" t="s">
        <v>779</v>
      </c>
      <c r="L370" s="80" t="s">
        <v>870</v>
      </c>
      <c r="M370" s="86" t="s">
        <v>870</v>
      </c>
      <c r="N370" s="82"/>
      <c r="O370" s="81"/>
      <c r="P370" s="81"/>
      <c r="Q370" s="83"/>
      <c r="R370" s="81"/>
      <c r="S370" s="81"/>
      <c r="T370" s="81"/>
      <c r="U370" s="84"/>
      <c r="V370" s="84"/>
      <c r="W370" s="85"/>
    </row>
    <row r="371" spans="1:23" ht="15.6" x14ac:dyDescent="0.3">
      <c r="A371" s="120">
        <v>9</v>
      </c>
      <c r="B371" s="216"/>
      <c r="C371" s="202"/>
      <c r="D371" s="202"/>
      <c r="E371" s="208"/>
      <c r="F371" s="128" t="s">
        <v>872</v>
      </c>
      <c r="G371" s="120">
        <v>9</v>
      </c>
      <c r="H371" s="124" t="s">
        <v>788</v>
      </c>
      <c r="I371" s="120" t="s">
        <v>874</v>
      </c>
      <c r="J371" s="71"/>
      <c r="K371" s="150" t="s">
        <v>779</v>
      </c>
      <c r="L371" s="80" t="s">
        <v>870</v>
      </c>
      <c r="M371" s="86" t="s">
        <v>870</v>
      </c>
      <c r="N371" s="82"/>
      <c r="O371" s="81"/>
      <c r="P371" s="81"/>
      <c r="Q371" s="83"/>
      <c r="R371" s="81"/>
      <c r="S371" s="81"/>
      <c r="T371" s="81"/>
      <c r="U371" s="84"/>
      <c r="V371" s="84"/>
      <c r="W371" s="85"/>
    </row>
    <row r="372" spans="1:23" ht="15.6" x14ac:dyDescent="0.3">
      <c r="A372" s="120">
        <v>10</v>
      </c>
      <c r="B372" s="216"/>
      <c r="C372" s="202"/>
      <c r="D372" s="202"/>
      <c r="E372" s="208"/>
      <c r="F372" s="128" t="s">
        <v>872</v>
      </c>
      <c r="G372" s="120">
        <v>10</v>
      </c>
      <c r="H372" s="124" t="s">
        <v>789</v>
      </c>
      <c r="I372" s="120" t="s">
        <v>874</v>
      </c>
      <c r="J372" s="71"/>
      <c r="K372" s="150" t="s">
        <v>779</v>
      </c>
      <c r="L372" s="80" t="s">
        <v>870</v>
      </c>
      <c r="M372" s="86" t="s">
        <v>870</v>
      </c>
      <c r="N372" s="82"/>
      <c r="O372" s="81"/>
      <c r="P372" s="81"/>
      <c r="Q372" s="83"/>
      <c r="R372" s="81"/>
      <c r="S372" s="81"/>
      <c r="T372" s="81"/>
      <c r="U372" s="84"/>
      <c r="V372" s="84"/>
      <c r="W372" s="85"/>
    </row>
    <row r="373" spans="1:23" ht="15.6" x14ac:dyDescent="0.3">
      <c r="A373" s="120">
        <v>11</v>
      </c>
      <c r="B373" s="216"/>
      <c r="C373" s="202"/>
      <c r="D373" s="202"/>
      <c r="E373" s="208"/>
      <c r="F373" s="128" t="s">
        <v>872</v>
      </c>
      <c r="G373" s="120">
        <v>11</v>
      </c>
      <c r="H373" s="124" t="s">
        <v>790</v>
      </c>
      <c r="I373" s="120" t="s">
        <v>874</v>
      </c>
      <c r="J373" s="71"/>
      <c r="K373" s="150" t="s">
        <v>779</v>
      </c>
      <c r="L373" s="80" t="s">
        <v>870</v>
      </c>
      <c r="M373" s="86" t="s">
        <v>870</v>
      </c>
      <c r="N373" s="82"/>
      <c r="O373" s="81"/>
      <c r="P373" s="81"/>
      <c r="Q373" s="83"/>
      <c r="R373" s="81"/>
      <c r="S373" s="81"/>
      <c r="T373" s="81"/>
      <c r="U373" s="84"/>
      <c r="V373" s="84"/>
      <c r="W373" s="85"/>
    </row>
    <row r="374" spans="1:23" ht="15.6" x14ac:dyDescent="0.3">
      <c r="A374" s="120">
        <v>12</v>
      </c>
      <c r="B374" s="216"/>
      <c r="C374" s="202"/>
      <c r="D374" s="202"/>
      <c r="E374" s="208"/>
      <c r="F374" s="128" t="s">
        <v>872</v>
      </c>
      <c r="G374" s="120">
        <v>12</v>
      </c>
      <c r="H374" s="124" t="s">
        <v>791</v>
      </c>
      <c r="I374" s="120" t="s">
        <v>874</v>
      </c>
      <c r="J374" s="71"/>
      <c r="K374" s="74" t="s">
        <v>779</v>
      </c>
      <c r="L374" s="80" t="s">
        <v>870</v>
      </c>
      <c r="M374" s="86" t="s">
        <v>870</v>
      </c>
      <c r="N374" s="82"/>
      <c r="O374" s="81"/>
      <c r="P374" s="81"/>
      <c r="Q374" s="83"/>
      <c r="R374" s="81"/>
      <c r="S374" s="81"/>
      <c r="T374" s="81"/>
      <c r="U374" s="84"/>
      <c r="V374" s="84"/>
      <c r="W374" s="85"/>
    </row>
    <row r="375" spans="1:23" ht="15.6" x14ac:dyDescent="0.3">
      <c r="A375" s="120">
        <v>13</v>
      </c>
      <c r="B375" s="216"/>
      <c r="C375" s="202"/>
      <c r="D375" s="202"/>
      <c r="E375" s="208"/>
      <c r="F375" s="128" t="s">
        <v>872</v>
      </c>
      <c r="G375" s="120">
        <v>13</v>
      </c>
      <c r="H375" s="124" t="s">
        <v>792</v>
      </c>
      <c r="I375" s="120" t="s">
        <v>874</v>
      </c>
      <c r="J375" s="71"/>
      <c r="K375" s="150" t="s">
        <v>779</v>
      </c>
      <c r="L375" s="80" t="s">
        <v>870</v>
      </c>
      <c r="M375" s="86" t="s">
        <v>870</v>
      </c>
      <c r="N375" s="82"/>
      <c r="O375" s="81"/>
      <c r="P375" s="81"/>
      <c r="Q375" s="83"/>
      <c r="R375" s="81"/>
      <c r="S375" s="81"/>
      <c r="T375" s="81"/>
      <c r="U375" s="84"/>
      <c r="V375" s="84"/>
      <c r="W375" s="85"/>
    </row>
    <row r="376" spans="1:23" ht="15.6" x14ac:dyDescent="0.3">
      <c r="A376" s="120">
        <v>14</v>
      </c>
      <c r="B376" s="216"/>
      <c r="C376" s="202"/>
      <c r="D376" s="202"/>
      <c r="E376" s="208"/>
      <c r="F376" s="128" t="s">
        <v>872</v>
      </c>
      <c r="G376" s="120">
        <v>14</v>
      </c>
      <c r="H376" s="124" t="s">
        <v>793</v>
      </c>
      <c r="I376" s="120" t="s">
        <v>874</v>
      </c>
      <c r="J376" s="71"/>
      <c r="K376" s="150" t="s">
        <v>779</v>
      </c>
      <c r="L376" s="80" t="s">
        <v>870</v>
      </c>
      <c r="M376" s="86" t="s">
        <v>870</v>
      </c>
      <c r="N376" s="82"/>
      <c r="O376" s="81"/>
      <c r="P376" s="81"/>
      <c r="Q376" s="83"/>
      <c r="R376" s="81"/>
      <c r="S376" s="81"/>
      <c r="T376" s="81"/>
      <c r="U376" s="84"/>
      <c r="V376" s="84"/>
      <c r="W376" s="85"/>
    </row>
    <row r="377" spans="1:23" ht="15.6" x14ac:dyDescent="0.3">
      <c r="A377" s="120">
        <v>15</v>
      </c>
      <c r="B377" s="216"/>
      <c r="C377" s="202"/>
      <c r="D377" s="202"/>
      <c r="E377" s="208"/>
      <c r="F377" s="128" t="s">
        <v>872</v>
      </c>
      <c r="G377" s="120">
        <v>15</v>
      </c>
      <c r="H377" s="124" t="s">
        <v>794</v>
      </c>
      <c r="I377" s="120" t="s">
        <v>874</v>
      </c>
      <c r="J377" s="71"/>
      <c r="K377" s="74" t="s">
        <v>779</v>
      </c>
      <c r="L377" s="80" t="s">
        <v>870</v>
      </c>
      <c r="M377" s="86" t="s">
        <v>870</v>
      </c>
      <c r="N377" s="82"/>
      <c r="O377" s="81"/>
      <c r="P377" s="81"/>
      <c r="Q377" s="83"/>
      <c r="R377" s="81"/>
      <c r="S377" s="81"/>
      <c r="T377" s="81"/>
      <c r="U377" s="84"/>
      <c r="V377" s="84"/>
      <c r="W377" s="85"/>
    </row>
    <row r="378" spans="1:23" ht="15.6" x14ac:dyDescent="0.3">
      <c r="A378" s="120">
        <v>16</v>
      </c>
      <c r="B378" s="216"/>
      <c r="C378" s="202"/>
      <c r="D378" s="202"/>
      <c r="E378" s="208"/>
      <c r="F378" s="128" t="s">
        <v>872</v>
      </c>
      <c r="G378" s="120">
        <v>16</v>
      </c>
      <c r="H378" s="124" t="s">
        <v>795</v>
      </c>
      <c r="I378" s="120" t="s">
        <v>874</v>
      </c>
      <c r="J378" s="71"/>
      <c r="K378" s="150" t="s">
        <v>779</v>
      </c>
      <c r="L378" s="80" t="s">
        <v>870</v>
      </c>
      <c r="M378" s="86" t="s">
        <v>870</v>
      </c>
      <c r="N378" s="82"/>
      <c r="O378" s="81"/>
      <c r="P378" s="81"/>
      <c r="Q378" s="83"/>
      <c r="R378" s="81"/>
      <c r="S378" s="81"/>
      <c r="T378" s="81"/>
      <c r="U378" s="84"/>
      <c r="V378" s="84"/>
      <c r="W378" s="85"/>
    </row>
    <row r="379" spans="1:23" ht="15.6" x14ac:dyDescent="0.3">
      <c r="A379" s="120">
        <v>17</v>
      </c>
      <c r="B379" s="216"/>
      <c r="C379" s="202"/>
      <c r="D379" s="202"/>
      <c r="E379" s="208"/>
      <c r="F379" s="128" t="s">
        <v>872</v>
      </c>
      <c r="G379" s="120">
        <v>17</v>
      </c>
      <c r="H379" s="124" t="s">
        <v>796</v>
      </c>
      <c r="I379" s="120" t="s">
        <v>874</v>
      </c>
      <c r="J379" s="71"/>
      <c r="K379" s="150" t="s">
        <v>779</v>
      </c>
      <c r="L379" s="80" t="s">
        <v>870</v>
      </c>
      <c r="M379" s="86" t="s">
        <v>870</v>
      </c>
      <c r="N379" s="82"/>
      <c r="O379" s="81"/>
      <c r="P379" s="81"/>
      <c r="Q379" s="83"/>
      <c r="R379" s="81"/>
      <c r="S379" s="81"/>
      <c r="T379" s="81"/>
      <c r="U379" s="84"/>
      <c r="V379" s="84"/>
      <c r="W379" s="85"/>
    </row>
    <row r="380" spans="1:23" ht="15.6" x14ac:dyDescent="0.3">
      <c r="A380" s="120">
        <v>18</v>
      </c>
      <c r="B380" s="216"/>
      <c r="C380" s="202"/>
      <c r="D380" s="202"/>
      <c r="E380" s="208"/>
      <c r="F380" s="128" t="s">
        <v>872</v>
      </c>
      <c r="G380" s="120">
        <v>18</v>
      </c>
      <c r="H380" s="124" t="s">
        <v>797</v>
      </c>
      <c r="I380" s="120" t="s">
        <v>874</v>
      </c>
      <c r="J380" s="71"/>
      <c r="K380" s="150" t="s">
        <v>779</v>
      </c>
      <c r="L380" s="80" t="s">
        <v>870</v>
      </c>
      <c r="M380" s="86" t="s">
        <v>870</v>
      </c>
      <c r="N380" s="82"/>
      <c r="O380" s="81"/>
      <c r="P380" s="81"/>
      <c r="Q380" s="83"/>
      <c r="R380" s="81"/>
      <c r="S380" s="81"/>
      <c r="T380" s="81"/>
      <c r="U380" s="84"/>
      <c r="V380" s="84"/>
      <c r="W380" s="85"/>
    </row>
    <row r="381" spans="1:23" ht="15.6" x14ac:dyDescent="0.3">
      <c r="A381" s="120">
        <v>19</v>
      </c>
      <c r="B381" s="216"/>
      <c r="C381" s="202"/>
      <c r="D381" s="202"/>
      <c r="E381" s="208"/>
      <c r="F381" s="128" t="s">
        <v>872</v>
      </c>
      <c r="G381" s="120">
        <v>19</v>
      </c>
      <c r="H381" s="124" t="s">
        <v>798</v>
      </c>
      <c r="I381" s="120" t="s">
        <v>874</v>
      </c>
      <c r="J381" s="71"/>
      <c r="K381" s="150" t="s">
        <v>779</v>
      </c>
      <c r="L381" s="80" t="s">
        <v>870</v>
      </c>
      <c r="M381" s="86" t="s">
        <v>870</v>
      </c>
      <c r="N381" s="82"/>
      <c r="O381" s="81"/>
      <c r="P381" s="81"/>
      <c r="Q381" s="83"/>
      <c r="R381" s="81"/>
      <c r="S381" s="81"/>
      <c r="T381" s="81"/>
      <c r="U381" s="84"/>
      <c r="V381" s="84"/>
      <c r="W381" s="85"/>
    </row>
    <row r="382" spans="1:23" ht="15.6" x14ac:dyDescent="0.3">
      <c r="A382" s="120">
        <v>20</v>
      </c>
      <c r="B382" s="216"/>
      <c r="C382" s="202"/>
      <c r="D382" s="202"/>
      <c r="E382" s="208"/>
      <c r="F382" s="128" t="s">
        <v>872</v>
      </c>
      <c r="G382" s="120">
        <v>20</v>
      </c>
      <c r="H382" s="124" t="s">
        <v>799</v>
      </c>
      <c r="I382" s="120" t="s">
        <v>874</v>
      </c>
      <c r="J382" s="74" t="s">
        <v>779</v>
      </c>
      <c r="K382" s="151"/>
      <c r="L382" s="80" t="s">
        <v>870</v>
      </c>
      <c r="M382" s="86" t="s">
        <v>870</v>
      </c>
      <c r="N382" s="82"/>
      <c r="O382" s="81"/>
      <c r="P382" s="81"/>
      <c r="Q382" s="83"/>
      <c r="R382" s="81"/>
      <c r="S382" s="81"/>
      <c r="T382" s="81"/>
      <c r="U382" s="84"/>
      <c r="V382" s="84"/>
      <c r="W382" s="85"/>
    </row>
    <row r="383" spans="1:23" ht="15.6" x14ac:dyDescent="0.3">
      <c r="A383" s="120">
        <v>21</v>
      </c>
      <c r="B383" s="216"/>
      <c r="C383" s="202"/>
      <c r="D383" s="202"/>
      <c r="E383" s="208"/>
      <c r="F383" s="128" t="s">
        <v>872</v>
      </c>
      <c r="G383" s="120">
        <v>21</v>
      </c>
      <c r="H383" s="124" t="s">
        <v>800</v>
      </c>
      <c r="I383" s="120" t="s">
        <v>874</v>
      </c>
      <c r="J383" s="71"/>
      <c r="K383" s="150" t="s">
        <v>779</v>
      </c>
      <c r="L383" s="80" t="s">
        <v>870</v>
      </c>
      <c r="M383" s="86" t="s">
        <v>870</v>
      </c>
      <c r="N383" s="82"/>
      <c r="O383" s="81"/>
      <c r="P383" s="81"/>
      <c r="Q383" s="83"/>
      <c r="R383" s="81"/>
      <c r="S383" s="81"/>
      <c r="T383" s="81"/>
      <c r="U383" s="84"/>
      <c r="V383" s="84"/>
      <c r="W383" s="85"/>
    </row>
    <row r="384" spans="1:23" ht="15.6" x14ac:dyDescent="0.3">
      <c r="A384" s="120">
        <v>22</v>
      </c>
      <c r="B384" s="216"/>
      <c r="C384" s="202"/>
      <c r="D384" s="202"/>
      <c r="E384" s="208"/>
      <c r="F384" s="128" t="s">
        <v>872</v>
      </c>
      <c r="G384" s="120">
        <v>22</v>
      </c>
      <c r="H384" s="124" t="s">
        <v>801</v>
      </c>
      <c r="I384" s="120" t="s">
        <v>874</v>
      </c>
      <c r="J384" s="71"/>
      <c r="K384" s="150" t="s">
        <v>779</v>
      </c>
      <c r="L384" s="80" t="s">
        <v>870</v>
      </c>
      <c r="M384" s="86" t="s">
        <v>870</v>
      </c>
      <c r="N384" s="82"/>
      <c r="O384" s="81"/>
      <c r="P384" s="81"/>
      <c r="Q384" s="83"/>
      <c r="R384" s="81"/>
      <c r="S384" s="81"/>
      <c r="T384" s="81"/>
      <c r="U384" s="84"/>
      <c r="V384" s="84"/>
      <c r="W384" s="85"/>
    </row>
    <row r="385" spans="1:23" ht="15.6" x14ac:dyDescent="0.3">
      <c r="A385" s="120">
        <v>23</v>
      </c>
      <c r="B385" s="216"/>
      <c r="C385" s="202"/>
      <c r="D385" s="202"/>
      <c r="E385" s="208"/>
      <c r="F385" s="128" t="s">
        <v>872</v>
      </c>
      <c r="G385" s="120">
        <v>23</v>
      </c>
      <c r="H385" s="124" t="s">
        <v>802</v>
      </c>
      <c r="I385" s="120" t="s">
        <v>874</v>
      </c>
      <c r="J385" s="71"/>
      <c r="K385" s="150" t="s">
        <v>779</v>
      </c>
      <c r="L385" s="80" t="s">
        <v>870</v>
      </c>
      <c r="M385" s="86" t="s">
        <v>870</v>
      </c>
      <c r="N385" s="82"/>
      <c r="O385" s="81"/>
      <c r="P385" s="81"/>
      <c r="Q385" s="83"/>
      <c r="R385" s="81"/>
      <c r="S385" s="81"/>
      <c r="T385" s="81"/>
      <c r="U385" s="84"/>
      <c r="V385" s="84"/>
      <c r="W385" s="85"/>
    </row>
    <row r="386" spans="1:23" ht="15.6" x14ac:dyDescent="0.3">
      <c r="A386" s="120">
        <v>24</v>
      </c>
      <c r="B386" s="216"/>
      <c r="C386" s="202"/>
      <c r="D386" s="202"/>
      <c r="E386" s="208"/>
      <c r="F386" s="128" t="s">
        <v>872</v>
      </c>
      <c r="G386" s="120">
        <v>24</v>
      </c>
      <c r="H386" s="124" t="s">
        <v>803</v>
      </c>
      <c r="I386" s="120" t="s">
        <v>874</v>
      </c>
      <c r="J386" s="71"/>
      <c r="K386" s="150" t="s">
        <v>779</v>
      </c>
      <c r="L386" s="80" t="s">
        <v>870</v>
      </c>
      <c r="M386" s="86" t="s">
        <v>870</v>
      </c>
      <c r="N386" s="82"/>
      <c r="O386" s="81"/>
      <c r="P386" s="81"/>
      <c r="Q386" s="83"/>
      <c r="R386" s="81"/>
      <c r="S386" s="81"/>
      <c r="T386" s="81"/>
      <c r="U386" s="84"/>
      <c r="V386" s="84"/>
      <c r="W386" s="85"/>
    </row>
    <row r="387" spans="1:23" ht="15.6" x14ac:dyDescent="0.3">
      <c r="A387" s="120">
        <v>25</v>
      </c>
      <c r="B387" s="216"/>
      <c r="C387" s="202"/>
      <c r="D387" s="202"/>
      <c r="E387" s="208"/>
      <c r="F387" s="128" t="s">
        <v>872</v>
      </c>
      <c r="G387" s="120">
        <v>25</v>
      </c>
      <c r="H387" s="124" t="s">
        <v>804</v>
      </c>
      <c r="I387" s="120" t="s">
        <v>874</v>
      </c>
      <c r="J387" s="71"/>
      <c r="K387" s="74" t="s">
        <v>779</v>
      </c>
      <c r="L387" s="80" t="s">
        <v>870</v>
      </c>
      <c r="M387" s="86" t="s">
        <v>870</v>
      </c>
      <c r="N387" s="82"/>
      <c r="O387" s="81"/>
      <c r="P387" s="81"/>
      <c r="Q387" s="83"/>
      <c r="R387" s="81"/>
      <c r="S387" s="81"/>
      <c r="T387" s="81"/>
      <c r="U387" s="84"/>
      <c r="V387" s="84"/>
      <c r="W387" s="85"/>
    </row>
    <row r="388" spans="1:23" ht="15.6" x14ac:dyDescent="0.3">
      <c r="A388" s="120">
        <v>26</v>
      </c>
      <c r="B388" s="216"/>
      <c r="C388" s="202"/>
      <c r="D388" s="202"/>
      <c r="E388" s="208"/>
      <c r="F388" s="128" t="s">
        <v>872</v>
      </c>
      <c r="G388" s="120">
        <v>26</v>
      </c>
      <c r="H388" s="124" t="s">
        <v>805</v>
      </c>
      <c r="I388" s="120" t="s">
        <v>874</v>
      </c>
      <c r="J388" s="71"/>
      <c r="K388" s="74" t="s">
        <v>779</v>
      </c>
      <c r="L388" s="80" t="s">
        <v>870</v>
      </c>
      <c r="M388" s="86" t="s">
        <v>870</v>
      </c>
      <c r="N388" s="82"/>
      <c r="O388" s="81"/>
      <c r="P388" s="81"/>
      <c r="Q388" s="83"/>
      <c r="R388" s="81"/>
      <c r="S388" s="81"/>
      <c r="T388" s="81"/>
      <c r="U388" s="84"/>
      <c r="V388" s="84"/>
      <c r="W388" s="85"/>
    </row>
    <row r="389" spans="1:23" ht="15.6" x14ac:dyDescent="0.3">
      <c r="A389" s="120">
        <v>27</v>
      </c>
      <c r="B389" s="216"/>
      <c r="C389" s="202"/>
      <c r="D389" s="202"/>
      <c r="E389" s="208"/>
      <c r="F389" s="128" t="s">
        <v>872</v>
      </c>
      <c r="G389" s="120">
        <v>27</v>
      </c>
      <c r="H389" s="124" t="s">
        <v>806</v>
      </c>
      <c r="I389" s="120" t="s">
        <v>874</v>
      </c>
      <c r="J389" s="71"/>
      <c r="K389" s="150" t="s">
        <v>779</v>
      </c>
      <c r="L389" s="80" t="s">
        <v>870</v>
      </c>
      <c r="M389" s="86" t="s">
        <v>870</v>
      </c>
      <c r="N389" s="82"/>
      <c r="O389" s="81"/>
      <c r="P389" s="81"/>
      <c r="Q389" s="83"/>
      <c r="R389" s="81"/>
      <c r="S389" s="81"/>
      <c r="T389" s="81"/>
      <c r="U389" s="84"/>
      <c r="V389" s="84"/>
      <c r="W389" s="85"/>
    </row>
    <row r="390" spans="1:23" ht="15.6" x14ac:dyDescent="0.3">
      <c r="A390" s="120">
        <v>28</v>
      </c>
      <c r="B390" s="216"/>
      <c r="C390" s="202"/>
      <c r="D390" s="202"/>
      <c r="E390" s="208"/>
      <c r="F390" s="128" t="s">
        <v>872</v>
      </c>
      <c r="G390" s="120">
        <v>28</v>
      </c>
      <c r="H390" s="124" t="s">
        <v>807</v>
      </c>
      <c r="I390" s="120" t="s">
        <v>874</v>
      </c>
      <c r="J390" s="71"/>
      <c r="K390" s="74" t="s">
        <v>779</v>
      </c>
      <c r="L390" s="80" t="s">
        <v>870</v>
      </c>
      <c r="M390" s="86" t="s">
        <v>870</v>
      </c>
      <c r="N390" s="82"/>
      <c r="O390" s="81"/>
      <c r="P390" s="81"/>
      <c r="Q390" s="83"/>
      <c r="R390" s="81"/>
      <c r="S390" s="81"/>
      <c r="T390" s="81"/>
      <c r="U390" s="84"/>
      <c r="V390" s="84"/>
      <c r="W390" s="85"/>
    </row>
    <row r="391" spans="1:23" ht="15.6" x14ac:dyDescent="0.3">
      <c r="A391" s="120">
        <v>29</v>
      </c>
      <c r="B391" s="216"/>
      <c r="C391" s="202"/>
      <c r="D391" s="202"/>
      <c r="E391" s="208"/>
      <c r="F391" s="128" t="s">
        <v>872</v>
      </c>
      <c r="G391" s="120">
        <v>29</v>
      </c>
      <c r="H391" s="124" t="s">
        <v>808</v>
      </c>
      <c r="I391" s="120" t="s">
        <v>874</v>
      </c>
      <c r="J391" s="71"/>
      <c r="K391" s="150" t="s">
        <v>779</v>
      </c>
      <c r="L391" s="80" t="s">
        <v>870</v>
      </c>
      <c r="M391" s="86" t="s">
        <v>870</v>
      </c>
      <c r="N391" s="82"/>
      <c r="O391" s="81"/>
      <c r="P391" s="81"/>
      <c r="Q391" s="83"/>
      <c r="R391" s="81"/>
      <c r="S391" s="81"/>
      <c r="T391" s="81"/>
      <c r="U391" s="84"/>
      <c r="V391" s="84"/>
      <c r="W391" s="85"/>
    </row>
    <row r="392" spans="1:23" ht="15.6" x14ac:dyDescent="0.3">
      <c r="A392" s="120">
        <v>30</v>
      </c>
      <c r="B392" s="216"/>
      <c r="C392" s="202"/>
      <c r="D392" s="202"/>
      <c r="E392" s="208"/>
      <c r="F392" s="128" t="s">
        <v>872</v>
      </c>
      <c r="G392" s="120">
        <v>30</v>
      </c>
      <c r="H392" s="124" t="s">
        <v>809</v>
      </c>
      <c r="I392" s="120" t="s">
        <v>874</v>
      </c>
      <c r="J392" s="71"/>
      <c r="K392" s="150" t="s">
        <v>779</v>
      </c>
      <c r="L392" s="80" t="s">
        <v>870</v>
      </c>
      <c r="M392" s="86" t="s">
        <v>870</v>
      </c>
      <c r="N392" s="82"/>
      <c r="O392" s="81"/>
      <c r="P392" s="81"/>
      <c r="Q392" s="83"/>
      <c r="R392" s="81"/>
      <c r="S392" s="81"/>
      <c r="T392" s="81"/>
      <c r="U392" s="84"/>
      <c r="V392" s="84"/>
      <c r="W392" s="85"/>
    </row>
    <row r="393" spans="1:23" ht="15.6" x14ac:dyDescent="0.3">
      <c r="A393" s="120">
        <v>31</v>
      </c>
      <c r="B393" s="216"/>
      <c r="C393" s="202"/>
      <c r="D393" s="202"/>
      <c r="E393" s="208"/>
      <c r="F393" s="128" t="s">
        <v>872</v>
      </c>
      <c r="G393" s="120">
        <v>31</v>
      </c>
      <c r="H393" s="124" t="s">
        <v>810</v>
      </c>
      <c r="I393" s="120" t="s">
        <v>874</v>
      </c>
      <c r="J393" s="71"/>
      <c r="K393" s="150" t="s">
        <v>779</v>
      </c>
      <c r="L393" s="80" t="s">
        <v>870</v>
      </c>
      <c r="M393" s="86" t="s">
        <v>870</v>
      </c>
      <c r="N393" s="82"/>
      <c r="O393" s="81"/>
      <c r="P393" s="81"/>
      <c r="Q393" s="83"/>
      <c r="R393" s="81"/>
      <c r="S393" s="81"/>
      <c r="T393" s="81"/>
      <c r="U393" s="84"/>
      <c r="V393" s="84"/>
      <c r="W393" s="85"/>
    </row>
    <row r="394" spans="1:23" ht="15.6" x14ac:dyDescent="0.3">
      <c r="A394" s="120">
        <v>32</v>
      </c>
      <c r="B394" s="216"/>
      <c r="C394" s="202"/>
      <c r="D394" s="202"/>
      <c r="E394" s="208"/>
      <c r="F394" s="128" t="s">
        <v>872</v>
      </c>
      <c r="G394" s="120">
        <v>32</v>
      </c>
      <c r="H394" s="124" t="s">
        <v>811</v>
      </c>
      <c r="I394" s="120" t="s">
        <v>874</v>
      </c>
      <c r="J394" s="74" t="s">
        <v>779</v>
      </c>
      <c r="K394" s="151"/>
      <c r="L394" s="80" t="s">
        <v>870</v>
      </c>
      <c r="M394" s="86" t="s">
        <v>870</v>
      </c>
      <c r="N394" s="82"/>
      <c r="O394" s="81"/>
      <c r="P394" s="81"/>
      <c r="Q394" s="83"/>
      <c r="R394" s="81"/>
      <c r="S394" s="81"/>
      <c r="T394" s="81"/>
      <c r="U394" s="84"/>
      <c r="V394" s="84"/>
      <c r="W394" s="85"/>
    </row>
    <row r="395" spans="1:23" ht="15.6" x14ac:dyDescent="0.3">
      <c r="A395" s="120">
        <v>33</v>
      </c>
      <c r="B395" s="216"/>
      <c r="C395" s="202"/>
      <c r="D395" s="202"/>
      <c r="E395" s="208"/>
      <c r="F395" s="128" t="s">
        <v>872</v>
      </c>
      <c r="G395" s="120">
        <v>33</v>
      </c>
      <c r="H395" s="124" t="s">
        <v>812</v>
      </c>
      <c r="I395" s="120" t="s">
        <v>874</v>
      </c>
      <c r="J395" s="71"/>
      <c r="K395" s="74" t="s">
        <v>779</v>
      </c>
      <c r="L395" s="80" t="s">
        <v>870</v>
      </c>
      <c r="M395" s="86" t="s">
        <v>870</v>
      </c>
      <c r="N395" s="82"/>
      <c r="O395" s="81"/>
      <c r="P395" s="81"/>
      <c r="Q395" s="83"/>
      <c r="R395" s="81"/>
      <c r="S395" s="81"/>
      <c r="T395" s="81"/>
      <c r="U395" s="84"/>
      <c r="V395" s="84"/>
      <c r="W395" s="85"/>
    </row>
    <row r="396" spans="1:23" ht="15.6" x14ac:dyDescent="0.3">
      <c r="A396" s="120">
        <v>34</v>
      </c>
      <c r="B396" s="216"/>
      <c r="C396" s="202"/>
      <c r="D396" s="202"/>
      <c r="E396" s="208"/>
      <c r="F396" s="128" t="s">
        <v>872</v>
      </c>
      <c r="G396" s="120">
        <v>34</v>
      </c>
      <c r="H396" s="124" t="s">
        <v>813</v>
      </c>
      <c r="I396" s="120" t="s">
        <v>874</v>
      </c>
      <c r="J396" s="71"/>
      <c r="K396" s="150" t="s">
        <v>779</v>
      </c>
      <c r="L396" s="80" t="s">
        <v>870</v>
      </c>
      <c r="M396" s="86" t="s">
        <v>870</v>
      </c>
      <c r="N396" s="82"/>
      <c r="O396" s="81"/>
      <c r="P396" s="81"/>
      <c r="Q396" s="83"/>
      <c r="R396" s="81"/>
      <c r="S396" s="81"/>
      <c r="T396" s="81"/>
      <c r="U396" s="84"/>
      <c r="V396" s="84"/>
      <c r="W396" s="85"/>
    </row>
    <row r="397" spans="1:23" ht="15.6" x14ac:dyDescent="0.3">
      <c r="A397" s="120">
        <v>35</v>
      </c>
      <c r="B397" s="216"/>
      <c r="C397" s="202"/>
      <c r="D397" s="202"/>
      <c r="E397" s="208"/>
      <c r="F397" s="128" t="s">
        <v>872</v>
      </c>
      <c r="G397" s="120">
        <v>35</v>
      </c>
      <c r="H397" s="124" t="s">
        <v>1237</v>
      </c>
      <c r="I397" s="120" t="s">
        <v>874</v>
      </c>
      <c r="J397" s="71"/>
      <c r="K397" s="150" t="s">
        <v>779</v>
      </c>
      <c r="L397" s="80" t="s">
        <v>870</v>
      </c>
      <c r="M397" s="86" t="s">
        <v>870</v>
      </c>
      <c r="N397" s="82"/>
      <c r="O397" s="81"/>
      <c r="P397" s="81"/>
      <c r="Q397" s="83"/>
      <c r="R397" s="81"/>
      <c r="S397" s="81"/>
      <c r="T397" s="81"/>
      <c r="U397" s="84"/>
      <c r="V397" s="84"/>
      <c r="W397" s="85"/>
    </row>
    <row r="398" spans="1:23" ht="15.6" x14ac:dyDescent="0.3">
      <c r="A398" s="120">
        <v>36</v>
      </c>
      <c r="B398" s="216"/>
      <c r="C398" s="202"/>
      <c r="D398" s="202"/>
      <c r="E398" s="208"/>
      <c r="F398" s="128" t="s">
        <v>872</v>
      </c>
      <c r="G398" s="120">
        <v>36</v>
      </c>
      <c r="H398" s="124" t="s">
        <v>815</v>
      </c>
      <c r="I398" s="120" t="s">
        <v>874</v>
      </c>
      <c r="J398" s="71"/>
      <c r="K398" s="150" t="s">
        <v>779</v>
      </c>
      <c r="L398" s="80" t="s">
        <v>870</v>
      </c>
      <c r="M398" s="86" t="s">
        <v>870</v>
      </c>
      <c r="N398" s="82"/>
      <c r="O398" s="81"/>
      <c r="P398" s="81"/>
      <c r="Q398" s="83"/>
      <c r="R398" s="81"/>
      <c r="S398" s="81"/>
      <c r="T398" s="81"/>
      <c r="U398" s="84"/>
      <c r="V398" s="84"/>
      <c r="W398" s="85"/>
    </row>
    <row r="399" spans="1:23" ht="15.6" x14ac:dyDescent="0.3">
      <c r="A399" s="120">
        <v>37</v>
      </c>
      <c r="B399" s="216"/>
      <c r="C399" s="202"/>
      <c r="D399" s="202"/>
      <c r="E399" s="208"/>
      <c r="F399" s="128" t="s">
        <v>872</v>
      </c>
      <c r="G399" s="120">
        <v>37</v>
      </c>
      <c r="H399" s="124" t="s">
        <v>816</v>
      </c>
      <c r="I399" s="120" t="s">
        <v>874</v>
      </c>
      <c r="J399" s="71"/>
      <c r="K399" s="150" t="s">
        <v>779</v>
      </c>
      <c r="L399" s="80" t="s">
        <v>870</v>
      </c>
      <c r="M399" s="86" t="s">
        <v>870</v>
      </c>
      <c r="N399" s="82"/>
      <c r="O399" s="81"/>
      <c r="P399" s="81"/>
      <c r="Q399" s="83"/>
      <c r="R399" s="81"/>
      <c r="S399" s="81"/>
      <c r="T399" s="81"/>
      <c r="U399" s="84"/>
      <c r="V399" s="84"/>
      <c r="W399" s="85"/>
    </row>
    <row r="400" spans="1:23" ht="15.6" x14ac:dyDescent="0.3">
      <c r="A400" s="120">
        <v>38</v>
      </c>
      <c r="B400" s="216"/>
      <c r="C400" s="202"/>
      <c r="D400" s="202"/>
      <c r="E400" s="208"/>
      <c r="F400" s="128" t="s">
        <v>872</v>
      </c>
      <c r="G400" s="120">
        <v>38</v>
      </c>
      <c r="H400" s="124" t="s">
        <v>817</v>
      </c>
      <c r="I400" s="120" t="s">
        <v>874</v>
      </c>
      <c r="J400" s="71"/>
      <c r="K400" s="74" t="s">
        <v>779</v>
      </c>
      <c r="L400" s="80" t="s">
        <v>870</v>
      </c>
      <c r="M400" s="86" t="s">
        <v>870</v>
      </c>
      <c r="N400" s="82"/>
      <c r="O400" s="81"/>
      <c r="P400" s="81"/>
      <c r="Q400" s="83"/>
      <c r="R400" s="81"/>
      <c r="S400" s="81"/>
      <c r="T400" s="81"/>
      <c r="U400" s="84"/>
      <c r="V400" s="84"/>
      <c r="W400" s="85"/>
    </row>
    <row r="401" spans="1:23" ht="15.6" x14ac:dyDescent="0.3">
      <c r="A401" s="120">
        <v>39</v>
      </c>
      <c r="B401" s="216"/>
      <c r="C401" s="202"/>
      <c r="D401" s="202"/>
      <c r="E401" s="208"/>
      <c r="F401" s="128" t="s">
        <v>872</v>
      </c>
      <c r="G401" s="120">
        <v>39</v>
      </c>
      <c r="H401" s="124" t="s">
        <v>818</v>
      </c>
      <c r="I401" s="120" t="s">
        <v>874</v>
      </c>
      <c r="J401" s="71"/>
      <c r="K401" s="150" t="s">
        <v>779</v>
      </c>
      <c r="L401" s="80" t="s">
        <v>870</v>
      </c>
      <c r="M401" s="86" t="s">
        <v>870</v>
      </c>
      <c r="N401" s="82"/>
      <c r="O401" s="81"/>
      <c r="P401" s="81"/>
      <c r="Q401" s="83"/>
      <c r="R401" s="81"/>
      <c r="S401" s="81"/>
      <c r="T401" s="81"/>
      <c r="U401" s="84"/>
      <c r="V401" s="84"/>
      <c r="W401" s="85"/>
    </row>
    <row r="402" spans="1:23" ht="15.6" x14ac:dyDescent="0.3">
      <c r="A402" s="120">
        <v>40</v>
      </c>
      <c r="B402" s="216"/>
      <c r="C402" s="202"/>
      <c r="D402" s="202"/>
      <c r="E402" s="208"/>
      <c r="F402" s="128" t="s">
        <v>872</v>
      </c>
      <c r="G402" s="120">
        <v>40</v>
      </c>
      <c r="H402" s="124" t="s">
        <v>819</v>
      </c>
      <c r="I402" s="120" t="s">
        <v>874</v>
      </c>
      <c r="J402" s="71"/>
      <c r="K402" s="150" t="s">
        <v>779</v>
      </c>
      <c r="L402" s="80" t="s">
        <v>870</v>
      </c>
      <c r="M402" s="86" t="s">
        <v>870</v>
      </c>
      <c r="N402" s="82"/>
      <c r="O402" s="81"/>
      <c r="P402" s="81"/>
      <c r="Q402" s="83"/>
      <c r="R402" s="81"/>
      <c r="S402" s="81"/>
      <c r="T402" s="81"/>
      <c r="U402" s="84"/>
      <c r="V402" s="84"/>
      <c r="W402" s="85"/>
    </row>
    <row r="403" spans="1:23" ht="15.6" x14ac:dyDescent="0.3">
      <c r="A403" s="120">
        <v>41</v>
      </c>
      <c r="B403" s="216"/>
      <c r="C403" s="202"/>
      <c r="D403" s="202"/>
      <c r="E403" s="208"/>
      <c r="F403" s="128" t="s">
        <v>872</v>
      </c>
      <c r="G403" s="120">
        <v>41</v>
      </c>
      <c r="H403" s="124" t="s">
        <v>820</v>
      </c>
      <c r="I403" s="120" t="s">
        <v>874</v>
      </c>
      <c r="J403" s="149"/>
      <c r="K403" s="150" t="s">
        <v>779</v>
      </c>
      <c r="L403" s="80" t="s">
        <v>870</v>
      </c>
      <c r="M403" s="86" t="s">
        <v>870</v>
      </c>
      <c r="N403" s="82"/>
      <c r="O403" s="81"/>
      <c r="P403" s="81"/>
      <c r="Q403" s="83"/>
      <c r="R403" s="81"/>
      <c r="S403" s="81"/>
      <c r="T403" s="81"/>
      <c r="U403" s="84"/>
      <c r="V403" s="84"/>
      <c r="W403" s="85"/>
    </row>
    <row r="404" spans="1:23" ht="15.6" x14ac:dyDescent="0.3">
      <c r="A404" s="120">
        <v>42</v>
      </c>
      <c r="B404" s="216"/>
      <c r="C404" s="202"/>
      <c r="D404" s="202"/>
      <c r="E404" s="208"/>
      <c r="F404" s="128" t="s">
        <v>872</v>
      </c>
      <c r="G404" s="120">
        <v>42</v>
      </c>
      <c r="H404" s="124" t="s">
        <v>821</v>
      </c>
      <c r="I404" s="120" t="s">
        <v>874</v>
      </c>
      <c r="J404" s="71"/>
      <c r="K404" s="150" t="s">
        <v>779</v>
      </c>
      <c r="L404" s="80" t="s">
        <v>870</v>
      </c>
      <c r="M404" s="86" t="s">
        <v>870</v>
      </c>
      <c r="N404" s="82"/>
      <c r="O404" s="81"/>
      <c r="P404" s="81"/>
      <c r="Q404" s="83"/>
      <c r="R404" s="81"/>
      <c r="S404" s="81"/>
      <c r="T404" s="81"/>
      <c r="U404" s="84"/>
      <c r="V404" s="84"/>
      <c r="W404" s="85"/>
    </row>
    <row r="405" spans="1:23" ht="15.6" x14ac:dyDescent="0.3">
      <c r="A405" s="120">
        <v>43</v>
      </c>
      <c r="B405" s="216"/>
      <c r="C405" s="202"/>
      <c r="D405" s="202"/>
      <c r="E405" s="208"/>
      <c r="F405" s="128" t="s">
        <v>872</v>
      </c>
      <c r="G405" s="120">
        <v>43</v>
      </c>
      <c r="H405" s="124" t="s">
        <v>822</v>
      </c>
      <c r="I405" s="120" t="s">
        <v>874</v>
      </c>
      <c r="J405" s="71"/>
      <c r="K405" s="150" t="s">
        <v>779</v>
      </c>
      <c r="L405" s="80" t="s">
        <v>870</v>
      </c>
      <c r="M405" s="86" t="s">
        <v>870</v>
      </c>
      <c r="N405" s="82"/>
      <c r="O405" s="81"/>
      <c r="P405" s="81"/>
      <c r="Q405" s="83"/>
      <c r="R405" s="81"/>
      <c r="S405" s="81"/>
      <c r="T405" s="81"/>
      <c r="U405" s="84"/>
      <c r="V405" s="84"/>
      <c r="W405" s="85"/>
    </row>
    <row r="406" spans="1:23" ht="15.6" x14ac:dyDescent="0.3">
      <c r="A406" s="120">
        <v>44</v>
      </c>
      <c r="B406" s="216"/>
      <c r="C406" s="202"/>
      <c r="D406" s="202"/>
      <c r="E406" s="208"/>
      <c r="F406" s="128" t="s">
        <v>872</v>
      </c>
      <c r="G406" s="120">
        <v>44</v>
      </c>
      <c r="H406" s="124" t="s">
        <v>823</v>
      </c>
      <c r="I406" s="120" t="s">
        <v>874</v>
      </c>
      <c r="J406" s="71"/>
      <c r="K406" s="150" t="s">
        <v>779</v>
      </c>
      <c r="L406" s="80" t="s">
        <v>870</v>
      </c>
      <c r="M406" s="86" t="s">
        <v>870</v>
      </c>
      <c r="N406" s="82"/>
      <c r="O406" s="81"/>
      <c r="P406" s="81"/>
      <c r="Q406" s="83"/>
      <c r="R406" s="81"/>
      <c r="S406" s="81"/>
      <c r="T406" s="81"/>
      <c r="U406" s="84"/>
      <c r="V406" s="84"/>
      <c r="W406" s="85"/>
    </row>
    <row r="407" spans="1:23" ht="15.6" x14ac:dyDescent="0.3">
      <c r="A407" s="120">
        <v>45</v>
      </c>
      <c r="B407" s="216"/>
      <c r="C407" s="202"/>
      <c r="D407" s="202"/>
      <c r="E407" s="208"/>
      <c r="F407" s="128" t="s">
        <v>872</v>
      </c>
      <c r="G407" s="120">
        <v>45</v>
      </c>
      <c r="H407" s="124" t="s">
        <v>824</v>
      </c>
      <c r="I407" s="120" t="s">
        <v>874</v>
      </c>
      <c r="J407" s="71"/>
      <c r="K407" s="150" t="s">
        <v>779</v>
      </c>
      <c r="L407" s="80" t="s">
        <v>870</v>
      </c>
      <c r="M407" s="86" t="s">
        <v>870</v>
      </c>
      <c r="N407" s="82"/>
      <c r="O407" s="81"/>
      <c r="P407" s="81"/>
      <c r="Q407" s="83"/>
      <c r="R407" s="81"/>
      <c r="S407" s="81"/>
      <c r="T407" s="81"/>
      <c r="U407" s="84"/>
      <c r="V407" s="84"/>
      <c r="W407" s="85"/>
    </row>
    <row r="408" spans="1:23" ht="15.6" x14ac:dyDescent="0.3">
      <c r="A408" s="120">
        <v>46</v>
      </c>
      <c r="B408" s="216"/>
      <c r="C408" s="202"/>
      <c r="D408" s="202"/>
      <c r="E408" s="208"/>
      <c r="F408" s="128" t="s">
        <v>872</v>
      </c>
      <c r="G408" s="120">
        <v>46</v>
      </c>
      <c r="H408" s="124" t="s">
        <v>825</v>
      </c>
      <c r="I408" s="120" t="s">
        <v>874</v>
      </c>
      <c r="J408" s="71"/>
      <c r="K408" s="150" t="s">
        <v>779</v>
      </c>
      <c r="L408" s="80" t="s">
        <v>870</v>
      </c>
      <c r="M408" s="86" t="s">
        <v>870</v>
      </c>
      <c r="N408" s="82"/>
      <c r="O408" s="81"/>
      <c r="P408" s="81"/>
      <c r="Q408" s="83"/>
      <c r="R408" s="81"/>
      <c r="S408" s="81"/>
      <c r="T408" s="81"/>
      <c r="U408" s="84"/>
      <c r="V408" s="84"/>
      <c r="W408" s="85"/>
    </row>
    <row r="409" spans="1:23" ht="15.6" x14ac:dyDescent="0.3">
      <c r="A409" s="120">
        <v>47</v>
      </c>
      <c r="B409" s="216"/>
      <c r="C409" s="202"/>
      <c r="D409" s="202"/>
      <c r="E409" s="208"/>
      <c r="F409" s="128" t="s">
        <v>872</v>
      </c>
      <c r="G409" s="120">
        <v>47</v>
      </c>
      <c r="H409" s="124" t="s">
        <v>826</v>
      </c>
      <c r="I409" s="120" t="s">
        <v>874</v>
      </c>
      <c r="J409" s="71"/>
      <c r="K409" s="150" t="s">
        <v>779</v>
      </c>
      <c r="L409" s="80" t="s">
        <v>870</v>
      </c>
      <c r="M409" s="86" t="s">
        <v>870</v>
      </c>
      <c r="N409" s="82"/>
      <c r="O409" s="81"/>
      <c r="P409" s="81"/>
      <c r="Q409" s="83"/>
      <c r="R409" s="81"/>
      <c r="S409" s="81"/>
      <c r="T409" s="81"/>
      <c r="U409" s="84"/>
      <c r="V409" s="84"/>
      <c r="W409" s="85"/>
    </row>
    <row r="410" spans="1:23" ht="15.6" x14ac:dyDescent="0.3">
      <c r="A410" s="120">
        <v>48</v>
      </c>
      <c r="B410" s="216"/>
      <c r="C410" s="202"/>
      <c r="D410" s="202"/>
      <c r="E410" s="208"/>
      <c r="F410" s="128" t="s">
        <v>872</v>
      </c>
      <c r="G410" s="120">
        <v>48</v>
      </c>
      <c r="H410" s="124" t="s">
        <v>827</v>
      </c>
      <c r="I410" s="120" t="s">
        <v>874</v>
      </c>
      <c r="J410" s="71"/>
      <c r="K410" s="150" t="s">
        <v>779</v>
      </c>
      <c r="L410" s="80" t="s">
        <v>870</v>
      </c>
      <c r="M410" s="86" t="s">
        <v>870</v>
      </c>
      <c r="N410" s="82"/>
      <c r="O410" s="81"/>
      <c r="P410" s="81"/>
      <c r="Q410" s="83"/>
      <c r="R410" s="81"/>
      <c r="S410" s="81"/>
      <c r="T410" s="81"/>
      <c r="U410" s="84"/>
      <c r="V410" s="84"/>
      <c r="W410" s="85"/>
    </row>
    <row r="411" spans="1:23" ht="15.6" x14ac:dyDescent="0.3">
      <c r="A411" s="120">
        <v>49</v>
      </c>
      <c r="B411" s="216"/>
      <c r="C411" s="202"/>
      <c r="D411" s="202"/>
      <c r="E411" s="208"/>
      <c r="F411" s="128" t="s">
        <v>872</v>
      </c>
      <c r="G411" s="120">
        <v>49</v>
      </c>
      <c r="H411" s="124" t="s">
        <v>828</v>
      </c>
      <c r="I411" s="120" t="s">
        <v>874</v>
      </c>
      <c r="J411" s="74" t="s">
        <v>779</v>
      </c>
      <c r="K411" s="151"/>
      <c r="L411" s="80" t="s">
        <v>870</v>
      </c>
      <c r="M411" s="86" t="s">
        <v>870</v>
      </c>
      <c r="N411" s="82"/>
      <c r="O411" s="81"/>
      <c r="P411" s="81"/>
      <c r="Q411" s="83"/>
      <c r="R411" s="81"/>
      <c r="S411" s="81"/>
      <c r="T411" s="81"/>
      <c r="U411" s="84"/>
      <c r="V411" s="84"/>
      <c r="W411" s="85"/>
    </row>
    <row r="412" spans="1:23" ht="15.6" x14ac:dyDescent="0.3">
      <c r="A412" s="120">
        <v>50</v>
      </c>
      <c r="B412" s="216"/>
      <c r="C412" s="202"/>
      <c r="D412" s="202"/>
      <c r="E412" s="208"/>
      <c r="F412" s="128" t="s">
        <v>872</v>
      </c>
      <c r="G412" s="120">
        <v>50</v>
      </c>
      <c r="H412" s="124" t="s">
        <v>829</v>
      </c>
      <c r="I412" s="120" t="s">
        <v>874</v>
      </c>
      <c r="J412" s="74" t="s">
        <v>779</v>
      </c>
      <c r="K412" s="151"/>
      <c r="L412" s="80" t="s">
        <v>870</v>
      </c>
      <c r="M412" s="86" t="s">
        <v>870</v>
      </c>
      <c r="N412" s="82"/>
      <c r="O412" s="81"/>
      <c r="P412" s="81"/>
      <c r="Q412" s="83"/>
      <c r="R412" s="81"/>
      <c r="S412" s="81"/>
      <c r="T412" s="81"/>
      <c r="U412" s="84"/>
      <c r="V412" s="84"/>
      <c r="W412" s="85"/>
    </row>
    <row r="413" spans="1:23" ht="15.6" x14ac:dyDescent="0.3">
      <c r="A413" s="120">
        <v>51</v>
      </c>
      <c r="B413" s="216"/>
      <c r="C413" s="202"/>
      <c r="D413" s="202"/>
      <c r="E413" s="208"/>
      <c r="F413" s="128" t="s">
        <v>872</v>
      </c>
      <c r="G413" s="120">
        <v>51</v>
      </c>
      <c r="H413" s="124" t="s">
        <v>830</v>
      </c>
      <c r="I413" s="120" t="s">
        <v>874</v>
      </c>
      <c r="J413" s="71"/>
      <c r="K413" s="150" t="s">
        <v>779</v>
      </c>
      <c r="L413" s="80" t="s">
        <v>870</v>
      </c>
      <c r="M413" s="86" t="s">
        <v>870</v>
      </c>
      <c r="N413" s="82"/>
      <c r="O413" s="81"/>
      <c r="P413" s="81"/>
      <c r="Q413" s="83"/>
      <c r="R413" s="81"/>
      <c r="S413" s="81"/>
      <c r="T413" s="81"/>
      <c r="U413" s="84"/>
      <c r="V413" s="84"/>
      <c r="W413" s="85"/>
    </row>
    <row r="414" spans="1:23" ht="15.6" x14ac:dyDescent="0.3">
      <c r="A414" s="120">
        <v>52</v>
      </c>
      <c r="B414" s="216"/>
      <c r="C414" s="202"/>
      <c r="D414" s="202"/>
      <c r="E414" s="208"/>
      <c r="F414" s="128" t="s">
        <v>872</v>
      </c>
      <c r="G414" s="120">
        <v>52</v>
      </c>
      <c r="H414" s="124" t="s">
        <v>831</v>
      </c>
      <c r="I414" s="120" t="s">
        <v>874</v>
      </c>
      <c r="J414" s="71"/>
      <c r="K414" s="150" t="s">
        <v>779</v>
      </c>
      <c r="L414" s="80" t="s">
        <v>870</v>
      </c>
      <c r="M414" s="86" t="s">
        <v>870</v>
      </c>
      <c r="N414" s="82"/>
      <c r="O414" s="81"/>
      <c r="P414" s="81"/>
      <c r="Q414" s="83"/>
      <c r="R414" s="81"/>
      <c r="S414" s="81"/>
      <c r="T414" s="81"/>
      <c r="U414" s="84"/>
      <c r="V414" s="84"/>
      <c r="W414" s="85"/>
    </row>
    <row r="415" spans="1:23" ht="15.6" x14ac:dyDescent="0.3">
      <c r="A415" s="120">
        <v>53</v>
      </c>
      <c r="B415" s="216"/>
      <c r="C415" s="202"/>
      <c r="D415" s="202"/>
      <c r="E415" s="208"/>
      <c r="F415" s="128" t="s">
        <v>872</v>
      </c>
      <c r="G415" s="120">
        <v>53</v>
      </c>
      <c r="H415" s="124" t="s">
        <v>832</v>
      </c>
      <c r="I415" s="120" t="s">
        <v>874</v>
      </c>
      <c r="J415" s="71"/>
      <c r="K415" s="150" t="s">
        <v>779</v>
      </c>
      <c r="L415" s="80" t="s">
        <v>870</v>
      </c>
      <c r="M415" s="86" t="s">
        <v>870</v>
      </c>
      <c r="N415" s="82"/>
      <c r="O415" s="81"/>
      <c r="P415" s="81"/>
      <c r="Q415" s="83"/>
      <c r="R415" s="81"/>
      <c r="S415" s="81"/>
      <c r="T415" s="81"/>
      <c r="U415" s="84"/>
      <c r="V415" s="84"/>
      <c r="W415" s="85"/>
    </row>
    <row r="416" spans="1:23" ht="15.6" x14ac:dyDescent="0.3">
      <c r="A416" s="120">
        <v>54</v>
      </c>
      <c r="B416" s="216"/>
      <c r="C416" s="202"/>
      <c r="D416" s="202"/>
      <c r="E416" s="208"/>
      <c r="F416" s="128" t="s">
        <v>872</v>
      </c>
      <c r="G416" s="120">
        <v>54</v>
      </c>
      <c r="H416" s="124" t="s">
        <v>833</v>
      </c>
      <c r="I416" s="120" t="s">
        <v>874</v>
      </c>
      <c r="J416" s="71"/>
      <c r="K416" s="150" t="s">
        <v>779</v>
      </c>
      <c r="L416" s="80" t="s">
        <v>870</v>
      </c>
      <c r="M416" s="86" t="s">
        <v>870</v>
      </c>
      <c r="N416" s="82"/>
      <c r="O416" s="81"/>
      <c r="P416" s="81"/>
      <c r="Q416" s="83"/>
      <c r="R416" s="81"/>
      <c r="S416" s="81"/>
      <c r="T416" s="81"/>
      <c r="U416" s="84"/>
      <c r="V416" s="84"/>
      <c r="W416" s="85"/>
    </row>
    <row r="417" spans="1:23" ht="15.6" x14ac:dyDescent="0.3">
      <c r="A417" s="120">
        <v>55</v>
      </c>
      <c r="B417" s="216"/>
      <c r="C417" s="202"/>
      <c r="D417" s="202"/>
      <c r="E417" s="208"/>
      <c r="F417" s="128" t="s">
        <v>872</v>
      </c>
      <c r="G417" s="120">
        <v>55</v>
      </c>
      <c r="H417" s="124" t="s">
        <v>834</v>
      </c>
      <c r="I417" s="120" t="s">
        <v>874</v>
      </c>
      <c r="J417" s="71"/>
      <c r="K417" s="150" t="s">
        <v>779</v>
      </c>
      <c r="L417" s="80" t="s">
        <v>870</v>
      </c>
      <c r="M417" s="86" t="s">
        <v>870</v>
      </c>
      <c r="N417" s="82"/>
      <c r="O417" s="81"/>
      <c r="P417" s="81"/>
      <c r="Q417" s="83"/>
      <c r="R417" s="81"/>
      <c r="S417" s="81"/>
      <c r="T417" s="81"/>
      <c r="U417" s="84"/>
      <c r="V417" s="84"/>
      <c r="W417" s="85"/>
    </row>
    <row r="418" spans="1:23" ht="15.6" x14ac:dyDescent="0.3">
      <c r="A418" s="120">
        <v>56</v>
      </c>
      <c r="B418" s="216"/>
      <c r="C418" s="202"/>
      <c r="D418" s="202"/>
      <c r="E418" s="208"/>
      <c r="F418" s="128" t="s">
        <v>872</v>
      </c>
      <c r="G418" s="120">
        <v>56</v>
      </c>
      <c r="H418" s="124" t="s">
        <v>875</v>
      </c>
      <c r="I418" s="120" t="s">
        <v>874</v>
      </c>
      <c r="J418" s="71"/>
      <c r="K418" s="150" t="s">
        <v>779</v>
      </c>
      <c r="L418" s="80" t="s">
        <v>870</v>
      </c>
      <c r="M418" s="86" t="s">
        <v>870</v>
      </c>
      <c r="N418" s="82"/>
      <c r="O418" s="81"/>
      <c r="P418" s="81"/>
      <c r="Q418" s="83"/>
      <c r="R418" s="81"/>
      <c r="S418" s="81"/>
      <c r="T418" s="81"/>
      <c r="U418" s="84"/>
      <c r="V418" s="84"/>
      <c r="W418" s="85"/>
    </row>
    <row r="419" spans="1:23" ht="15.6" x14ac:dyDescent="0.3">
      <c r="A419" s="120">
        <v>57</v>
      </c>
      <c r="B419" s="216"/>
      <c r="C419" s="202"/>
      <c r="D419" s="202"/>
      <c r="E419" s="208"/>
      <c r="F419" s="128" t="s">
        <v>872</v>
      </c>
      <c r="G419" s="120">
        <v>57</v>
      </c>
      <c r="H419" s="124" t="s">
        <v>876</v>
      </c>
      <c r="I419" s="120" t="s">
        <v>874</v>
      </c>
      <c r="J419" s="71"/>
      <c r="K419" s="74" t="s">
        <v>779</v>
      </c>
      <c r="L419" s="80" t="s">
        <v>870</v>
      </c>
      <c r="M419" s="86" t="s">
        <v>870</v>
      </c>
      <c r="N419" s="82"/>
      <c r="O419" s="81"/>
      <c r="P419" s="81"/>
      <c r="Q419" s="83"/>
      <c r="R419" s="81"/>
      <c r="S419" s="81"/>
      <c r="T419" s="81"/>
      <c r="U419" s="84"/>
      <c r="V419" s="84"/>
      <c r="W419" s="85"/>
    </row>
    <row r="420" spans="1:23" ht="15.6" x14ac:dyDescent="0.3">
      <c r="A420" s="120">
        <v>58</v>
      </c>
      <c r="B420" s="216"/>
      <c r="C420" s="202"/>
      <c r="D420" s="202"/>
      <c r="E420" s="208"/>
      <c r="F420" s="128" t="s">
        <v>872</v>
      </c>
      <c r="G420" s="120">
        <v>58</v>
      </c>
      <c r="H420" s="124" t="s">
        <v>877</v>
      </c>
      <c r="I420" s="120" t="s">
        <v>874</v>
      </c>
      <c r="J420" s="71"/>
      <c r="K420" s="74" t="s">
        <v>779</v>
      </c>
      <c r="L420" s="80" t="s">
        <v>870</v>
      </c>
      <c r="M420" s="86" t="s">
        <v>870</v>
      </c>
      <c r="N420" s="82"/>
      <c r="O420" s="81"/>
      <c r="P420" s="81"/>
      <c r="Q420" s="83"/>
      <c r="R420" s="81"/>
      <c r="S420" s="81"/>
      <c r="T420" s="81"/>
      <c r="U420" s="84"/>
      <c r="V420" s="84"/>
      <c r="W420" s="85"/>
    </row>
    <row r="421" spans="1:23" ht="15.6" x14ac:dyDescent="0.3">
      <c r="A421" s="120">
        <v>59</v>
      </c>
      <c r="B421" s="216"/>
      <c r="C421" s="202"/>
      <c r="D421" s="202"/>
      <c r="E421" s="208"/>
      <c r="F421" s="128" t="s">
        <v>872</v>
      </c>
      <c r="G421" s="120">
        <v>59</v>
      </c>
      <c r="H421" s="124" t="s">
        <v>838</v>
      </c>
      <c r="I421" s="120" t="s">
        <v>874</v>
      </c>
      <c r="J421" s="71"/>
      <c r="K421" s="74" t="s">
        <v>779</v>
      </c>
      <c r="L421" s="80" t="s">
        <v>870</v>
      </c>
      <c r="M421" s="86" t="s">
        <v>870</v>
      </c>
      <c r="N421" s="82"/>
      <c r="O421" s="81"/>
      <c r="P421" s="81"/>
      <c r="Q421" s="83"/>
      <c r="R421" s="81"/>
      <c r="S421" s="81"/>
      <c r="T421" s="81"/>
      <c r="U421" s="84"/>
      <c r="V421" s="84"/>
      <c r="W421" s="85"/>
    </row>
    <row r="422" spans="1:23" ht="15.6" x14ac:dyDescent="0.3">
      <c r="A422" s="120">
        <v>60</v>
      </c>
      <c r="B422" s="216"/>
      <c r="C422" s="202"/>
      <c r="D422" s="202"/>
      <c r="E422" s="208"/>
      <c r="F422" s="128" t="s">
        <v>872</v>
      </c>
      <c r="G422" s="120">
        <v>60</v>
      </c>
      <c r="H422" s="124" t="s">
        <v>839</v>
      </c>
      <c r="I422" s="120" t="s">
        <v>874</v>
      </c>
      <c r="J422" s="149"/>
      <c r="K422" s="150" t="s">
        <v>779</v>
      </c>
      <c r="L422" s="80" t="s">
        <v>870</v>
      </c>
      <c r="M422" s="86" t="s">
        <v>870</v>
      </c>
      <c r="N422" s="82"/>
      <c r="O422" s="81"/>
      <c r="P422" s="81"/>
      <c r="Q422" s="83"/>
      <c r="R422" s="81"/>
      <c r="S422" s="81"/>
      <c r="T422" s="81"/>
      <c r="U422" s="84"/>
      <c r="V422" s="84"/>
      <c r="W422" s="85"/>
    </row>
    <row r="423" spans="1:23" ht="15.6" x14ac:dyDescent="0.3">
      <c r="A423" s="120">
        <v>61</v>
      </c>
      <c r="B423" s="216"/>
      <c r="C423" s="202"/>
      <c r="D423" s="202"/>
      <c r="E423" s="208"/>
      <c r="F423" s="128" t="s">
        <v>872</v>
      </c>
      <c r="G423" s="120">
        <v>61</v>
      </c>
      <c r="H423" s="124" t="s">
        <v>840</v>
      </c>
      <c r="I423" s="120" t="s">
        <v>874</v>
      </c>
      <c r="J423" s="71"/>
      <c r="K423" s="74" t="s">
        <v>779</v>
      </c>
      <c r="L423" s="80" t="s">
        <v>870</v>
      </c>
      <c r="M423" s="86" t="s">
        <v>870</v>
      </c>
      <c r="N423" s="82"/>
      <c r="O423" s="81"/>
      <c r="P423" s="81"/>
      <c r="Q423" s="83"/>
      <c r="R423" s="81"/>
      <c r="S423" s="81"/>
      <c r="T423" s="81"/>
      <c r="U423" s="84"/>
      <c r="V423" s="84"/>
      <c r="W423" s="85"/>
    </row>
    <row r="424" spans="1:23" ht="15.6" x14ac:dyDescent="0.3">
      <c r="A424" s="120">
        <v>62</v>
      </c>
      <c r="B424" s="216"/>
      <c r="C424" s="202"/>
      <c r="D424" s="202"/>
      <c r="E424" s="208"/>
      <c r="F424" s="128" t="s">
        <v>872</v>
      </c>
      <c r="G424" s="120">
        <v>62</v>
      </c>
      <c r="H424" s="124" t="s">
        <v>841</v>
      </c>
      <c r="I424" s="120" t="s">
        <v>874</v>
      </c>
      <c r="J424" s="71"/>
      <c r="K424" s="74" t="s">
        <v>779</v>
      </c>
      <c r="L424" s="80" t="s">
        <v>870</v>
      </c>
      <c r="M424" s="86" t="s">
        <v>870</v>
      </c>
      <c r="N424" s="82"/>
      <c r="O424" s="81"/>
      <c r="P424" s="81"/>
      <c r="Q424" s="83"/>
      <c r="R424" s="81"/>
      <c r="S424" s="81"/>
      <c r="T424" s="81"/>
      <c r="U424" s="84"/>
      <c r="V424" s="84"/>
      <c r="W424" s="85"/>
    </row>
    <row r="425" spans="1:23" ht="15.6" x14ac:dyDescent="0.3">
      <c r="A425" s="120">
        <v>63</v>
      </c>
      <c r="B425" s="216"/>
      <c r="C425" s="202"/>
      <c r="D425" s="202"/>
      <c r="E425" s="208"/>
      <c r="F425" s="128" t="s">
        <v>872</v>
      </c>
      <c r="G425" s="120">
        <v>63</v>
      </c>
      <c r="H425" s="124" t="s">
        <v>842</v>
      </c>
      <c r="I425" s="120" t="s">
        <v>874</v>
      </c>
      <c r="J425" s="149"/>
      <c r="K425" s="150" t="s">
        <v>779</v>
      </c>
      <c r="L425" s="80" t="s">
        <v>870</v>
      </c>
      <c r="M425" s="86" t="s">
        <v>870</v>
      </c>
      <c r="N425" s="82"/>
      <c r="O425" s="81"/>
      <c r="P425" s="81"/>
      <c r="Q425" s="83"/>
      <c r="R425" s="81"/>
      <c r="S425" s="81"/>
      <c r="T425" s="81"/>
      <c r="U425" s="84"/>
      <c r="V425" s="84"/>
      <c r="W425" s="85"/>
    </row>
    <row r="426" spans="1:23" ht="15.6" x14ac:dyDescent="0.3">
      <c r="A426" s="120">
        <v>64</v>
      </c>
      <c r="B426" s="71"/>
      <c r="C426" s="71"/>
      <c r="D426" s="202"/>
      <c r="E426" s="208"/>
      <c r="F426" s="128" t="s">
        <v>872</v>
      </c>
      <c r="G426" s="120">
        <v>64</v>
      </c>
      <c r="H426" s="124" t="s">
        <v>843</v>
      </c>
      <c r="I426" s="120" t="s">
        <v>874</v>
      </c>
      <c r="J426" s="149"/>
      <c r="K426" s="150" t="s">
        <v>779</v>
      </c>
      <c r="L426" s="80" t="s">
        <v>870</v>
      </c>
      <c r="M426" s="86" t="s">
        <v>870</v>
      </c>
      <c r="N426" s="82"/>
      <c r="O426" s="81"/>
      <c r="P426" s="81"/>
      <c r="Q426" s="83"/>
      <c r="R426" s="81"/>
      <c r="S426" s="81"/>
      <c r="T426" s="81"/>
      <c r="U426" s="84"/>
      <c r="V426" s="84"/>
      <c r="W426" s="85"/>
    </row>
    <row r="427" spans="1:23" ht="15.6" x14ac:dyDescent="0.3">
      <c r="A427" s="120">
        <v>65</v>
      </c>
      <c r="B427" s="71"/>
      <c r="C427" s="71"/>
      <c r="D427" s="202"/>
      <c r="E427" s="208"/>
      <c r="F427" s="128" t="s">
        <v>872</v>
      </c>
      <c r="G427" s="120">
        <v>65</v>
      </c>
      <c r="H427" s="124" t="s">
        <v>844</v>
      </c>
      <c r="I427" s="120" t="s">
        <v>874</v>
      </c>
      <c r="J427" s="71"/>
      <c r="K427" s="74" t="s">
        <v>779</v>
      </c>
      <c r="L427" s="80" t="s">
        <v>870</v>
      </c>
      <c r="M427" s="86" t="s">
        <v>870</v>
      </c>
      <c r="N427" s="82"/>
      <c r="O427" s="81"/>
      <c r="P427" s="81"/>
      <c r="Q427" s="83"/>
      <c r="R427" s="81"/>
      <c r="S427" s="81"/>
      <c r="T427" s="81"/>
      <c r="U427" s="84"/>
      <c r="V427" s="84"/>
      <c r="W427" s="85"/>
    </row>
    <row r="428" spans="1:23" ht="15.6" x14ac:dyDescent="0.3">
      <c r="A428" s="120">
        <v>66</v>
      </c>
      <c r="B428" s="71"/>
      <c r="C428" s="71"/>
      <c r="D428" s="202"/>
      <c r="E428" s="208"/>
      <c r="F428" s="128" t="s">
        <v>872</v>
      </c>
      <c r="G428" s="120">
        <v>66</v>
      </c>
      <c r="H428" s="124" t="s">
        <v>845</v>
      </c>
      <c r="I428" s="120" t="s">
        <v>874</v>
      </c>
      <c r="J428" s="71"/>
      <c r="K428" s="74" t="s">
        <v>779</v>
      </c>
      <c r="L428" s="80" t="s">
        <v>870</v>
      </c>
      <c r="M428" s="86" t="s">
        <v>870</v>
      </c>
      <c r="N428" s="82"/>
      <c r="O428" s="81"/>
      <c r="P428" s="81"/>
      <c r="Q428" s="83"/>
      <c r="R428" s="81"/>
      <c r="S428" s="81"/>
      <c r="T428" s="81"/>
      <c r="U428" s="84"/>
      <c r="V428" s="84"/>
      <c r="W428" s="85"/>
    </row>
    <row r="429" spans="1:23" ht="15.6" x14ac:dyDescent="0.3">
      <c r="A429" s="120">
        <v>67</v>
      </c>
      <c r="B429" s="71"/>
      <c r="C429" s="71"/>
      <c r="D429" s="202"/>
      <c r="E429" s="208"/>
      <c r="F429" s="128" t="s">
        <v>872</v>
      </c>
      <c r="G429" s="120">
        <v>67</v>
      </c>
      <c r="H429" s="124" t="s">
        <v>846</v>
      </c>
      <c r="I429" s="120" t="s">
        <v>874</v>
      </c>
      <c r="J429" s="71"/>
      <c r="K429" s="74" t="s">
        <v>779</v>
      </c>
      <c r="L429" s="80" t="s">
        <v>870</v>
      </c>
      <c r="M429" s="86" t="s">
        <v>870</v>
      </c>
      <c r="N429" s="82"/>
      <c r="O429" s="81"/>
      <c r="P429" s="81"/>
      <c r="Q429" s="83"/>
      <c r="R429" s="81"/>
      <c r="S429" s="81"/>
      <c r="T429" s="81"/>
      <c r="U429" s="84"/>
      <c r="V429" s="84"/>
      <c r="W429" s="85"/>
    </row>
  </sheetData>
  <mergeCells count="46">
    <mergeCell ref="W360:W361"/>
    <mergeCell ref="A360:A361"/>
    <mergeCell ref="Q360:Q361"/>
    <mergeCell ref="R360:R361"/>
    <mergeCell ref="S360:S361"/>
    <mergeCell ref="T360:T361"/>
    <mergeCell ref="U360:U361"/>
    <mergeCell ref="V360:V361"/>
    <mergeCell ref="G360:G361"/>
    <mergeCell ref="F360:F361"/>
    <mergeCell ref="N360:N361"/>
    <mergeCell ref="O360:O361"/>
    <mergeCell ref="P360:P361"/>
    <mergeCell ref="B6:B425"/>
    <mergeCell ref="C6:C425"/>
    <mergeCell ref="S5:S6"/>
    <mergeCell ref="T5:T6"/>
    <mergeCell ref="U5:U6"/>
    <mergeCell ref="G5:G6"/>
    <mergeCell ref="W5:W6"/>
    <mergeCell ref="H5:H6"/>
    <mergeCell ref="I5:I6"/>
    <mergeCell ref="H360:H361"/>
    <mergeCell ref="I360:I361"/>
    <mergeCell ref="Q5:Q6"/>
    <mergeCell ref="D6:D429"/>
    <mergeCell ref="V5:V6"/>
    <mergeCell ref="J360:K360"/>
    <mergeCell ref="L360:L361"/>
    <mergeCell ref="M360:M361"/>
    <mergeCell ref="P92:P93"/>
    <mergeCell ref="N5:N6"/>
    <mergeCell ref="O5:O6"/>
    <mergeCell ref="P5:P6"/>
    <mergeCell ref="J5:K5"/>
    <mergeCell ref="L5:L6"/>
    <mergeCell ref="M5:M6"/>
    <mergeCell ref="R5:R6"/>
    <mergeCell ref="E6:E359"/>
    <mergeCell ref="E360:E429"/>
    <mergeCell ref="F5:F6"/>
    <mergeCell ref="B2:W2"/>
    <mergeCell ref="N4:O4"/>
    <mergeCell ref="P4:Q4"/>
    <mergeCell ref="R4:T4"/>
    <mergeCell ref="U4:W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Indicadores</vt:lpstr>
      <vt:lpstr>Calidad</vt:lpstr>
      <vt:lpstr>Cobertura</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Espinoza</dc:creator>
  <cp:lastModifiedBy>Jimmy Espinoza</cp:lastModifiedBy>
  <dcterms:created xsi:type="dcterms:W3CDTF">2020-12-16T13:22:04Z</dcterms:created>
  <dcterms:modified xsi:type="dcterms:W3CDTF">2021-01-07T14:21:30Z</dcterms:modified>
</cp:coreProperties>
</file>